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10.xml"/>
  <Override ContentType="application/vnd.openxmlformats-officedocument.drawingml.chart+xml" PartName="/xl/charts/chart6.xml"/>
  <Override ContentType="application/vnd.openxmlformats-officedocument.drawingml.chart+xml" PartName="/xl/charts/chart11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4.xml"/>
  <Override ContentType="application/vnd.openxmlformats-officedocument.drawingml.chart+xml" PartName="/xl/charts/chart9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troduction" sheetId="1" r:id="rId4"/>
    <sheet state="visible" name="Data" sheetId="2" r:id="rId5"/>
    <sheet state="visible" name="Charts" sheetId="3" r:id="rId6"/>
    <sheet state="visible" name="Ranking 1" sheetId="4" r:id="rId7"/>
    <sheet state="visible" name="Spider chart 1" sheetId="5" r:id="rId8"/>
    <sheet state="visible" name="Ranking 2" sheetId="6" r:id="rId9"/>
    <sheet state="visible" name="Spider chart 2" sheetId="7" r:id="rId10"/>
    <sheet state="visible" name="Dry Weight - Susp. travel" sheetId="8" r:id="rId11"/>
    <sheet state="visible" name="Seat height vs. dry weight" sheetId="9" r:id="rId12"/>
  </sheets>
  <definedNames>
    <definedName hidden="1" localSheetId="1" name="_xlnm._FilterDatabase">Data!$A$1:$AC$60</definedName>
  </definedNames>
  <calcPr/>
</workbook>
</file>

<file path=xl/sharedStrings.xml><?xml version="1.0" encoding="utf-8"?>
<sst xmlns="http://schemas.openxmlformats.org/spreadsheetml/2006/main" count="171" uniqueCount="162">
  <si>
    <t xml:space="preserve">What I did:
I created a spreadsheet containing data of nearly 50 so-called "adventure bikes", starting from the legendary Yamaha XT 500 up to current premium bikes as the BMW R 1250 GS (currently the most sold bike in Germany) and the exotic race bike KTM 450 Rally. 
For my comparison I had do define criterias and to create kind of a metrics. What qualities does a ADV bike require?
- reliability and robustness - all the bikes in the list are supposed to be reliable and robust
- sufficient engine power
- low weight
- sufficient load capacity
- sufficient suspension travel
- low fuel consumption (values were taken from www.spritmonitor.de, if available)
- high fuel mileage
- a good price-performance-ratio
</t>
  </si>
  <si>
    <t xml:space="preserve">How I did it:
I gave 0 to 100 points, depending on performance in each quality.
100 points for the bike with
- highest power, load capacity, suspension travel, fuel mileage
- lowest weight and fuel consumption
0 points for 
- 0 horse powers, 0 load capacity, 0 suspension travel and fuel mileage
- highest weight and fuel consumption
Then I calculated a linear relation for each quality, excerpt the engine power. As twice the power does not mean twice the performance, I used a quadratic ratio, means four times the power would give twice the points.
Finally, I had to come to a result: As a chain is a strong as its weakest link, I think the performance of a bike can't better than its poorest quality. So I did not simply add the points, as most of the know comparisons do. I multiplied the points of each quality of the respective bike and calculated the root from the products. 
As engine power is more important on road, but less important off-road, I calculated with and without taking account of the engine power.
And then I divided the original price (in Germany) by the points to get the price-performance-ratio.
</t>
  </si>
  <si>
    <t>Model</t>
  </si>
  <si>
    <t>Datasheet</t>
  </si>
  <si>
    <t>Engine displacement
[ccm]</t>
  </si>
  <si>
    <t>Engine power 
[bhp]</t>
  </si>
  <si>
    <t>Engine Power 
[kW]</t>
  </si>
  <si>
    <t>at rpm</t>
  </si>
  <si>
    <t>Max. Torque 
[Nm]</t>
  </si>
  <si>
    <t>Specif. Power 
[kW/litre]</t>
  </si>
  <si>
    <t>Specif. Torque 
[Nm/litre]</t>
  </si>
  <si>
    <t>Torque Elasticity</t>
  </si>
  <si>
    <t>RPM Elasticity</t>
  </si>
  <si>
    <t>Engine Elasticity</t>
  </si>
  <si>
    <t>Avg. working pressure [bar]</t>
  </si>
  <si>
    <t>Seat Height, 
unloaded [mm]</t>
  </si>
  <si>
    <t>Seat Height, 
loaded [mm]</t>
  </si>
  <si>
    <t>Dry weight 
[kg]</t>
  </si>
  <si>
    <t>Curb weight 
[kg]</t>
  </si>
  <si>
    <t>Load capacity
[kg]</t>
  </si>
  <si>
    <t>Suspension 
travel front [mm]</t>
  </si>
  <si>
    <t>Suspension 
travel rear [mm]</t>
  </si>
  <si>
    <t>Avg. suspension travel 
[mm]</t>
  </si>
  <si>
    <t>Ground 
Clearance [mm]</t>
  </si>
  <si>
    <t>Tank capacity
[liters]</t>
  </si>
  <si>
    <t>Economy - Fuel 
consumption [l/100 km]</t>
  </si>
  <si>
    <t>Mileage
 [km/tank]</t>
  </si>
  <si>
    <t>Price in Germany 
[Euros]</t>
  </si>
  <si>
    <t>AJP PR7 Adventure 650</t>
  </si>
  <si>
    <t>https://www.motorradonline.de/enduro/ajp-pr7-2018-exotische-allround-enduro-mit-swm-motor</t>
  </si>
  <si>
    <t>AKT TT 250 Adventour / CSC RX3 Adventure / Zongshen RX3</t>
  </si>
  <si>
    <t>https://www.zongshenmotos.cl/wp-content/uploads/2019/03/rx3-2.pdf</t>
  </si>
  <si>
    <t>(10590000 COP in 2020)</t>
  </si>
  <si>
    <t>Beta Alp 4.0</t>
  </si>
  <si>
    <t>https://www.betamotor.com/de/moto/alp-4-0</t>
  </si>
  <si>
    <t>BMW G 310 GS</t>
  </si>
  <si>
    <t>BMW G 650 GS</t>
  </si>
  <si>
    <t>https://de.wikipedia.org/wiki/BMW_G_650_GS</t>
  </si>
  <si>
    <t>(price in 2016)</t>
  </si>
  <si>
    <t>BMW G 650 GS Sertao</t>
  </si>
  <si>
    <t>https://www.motorradonline.de/enduro/vergleichstest-einzylinder-reiseenduros-bmw-g-650-gs-und-yamaha-xt-660-z-tenere</t>
  </si>
  <si>
    <t>(price in 2014)</t>
  </si>
  <si>
    <t>BMW G 650 XCountry (2006)</t>
  </si>
  <si>
    <t>https://de.wikipedia.org/wiki/BMW_G_650_X</t>
  </si>
  <si>
    <t>(price in 2006)</t>
  </si>
  <si>
    <t>BMW G 650 XCountry (2009)</t>
  </si>
  <si>
    <t>(price in 2008)</t>
  </si>
  <si>
    <t>BMW G 650 XChallenge</t>
  </si>
  <si>
    <t>BMW R 1200 GS Rallye (2012)</t>
  </si>
  <si>
    <t>(price in 2012)</t>
  </si>
  <si>
    <t>BMW R 1250 GS</t>
  </si>
  <si>
    <t xml:space="preserve">https://www.bmw-motorrad.de/de/models/adventure/r1250gs.html </t>
  </si>
  <si>
    <t>BMW R 1250 GS Adventure</t>
  </si>
  <si>
    <t xml:space="preserve">https://www.bmw-motorrad.de/de/models/adventure/r1250gsadventure.html </t>
  </si>
  <si>
    <t>CCM GP 450 Adventure</t>
  </si>
  <si>
    <t>https://www.ccm-motorcycles.com/bikes/gp450-adventure</t>
  </si>
  <si>
    <t>Ducati Desert Sled</t>
  </si>
  <si>
    <t>https://scramblerducati.com/de/bike/desertsled</t>
  </si>
  <si>
    <t>Fantic Caballero Rally 500</t>
  </si>
  <si>
    <t>http://www.caballerofantic.com/en/rally/rally-500</t>
  </si>
  <si>
    <t>Honda CRF 250 L</t>
  </si>
  <si>
    <t xml:space="preserve">https://www.honda.de/motorcycles/range/adventure/crf250l/specifications-and-price.html </t>
  </si>
  <si>
    <t>Honda CRF 250 Rally</t>
  </si>
  <si>
    <t xml:space="preserve">https://www.honda.de/motorcycles/range/coming-soon-2017/crf250l-and-crf250rally/rally-specifications.html </t>
  </si>
  <si>
    <t>Honda CRF 450 L</t>
  </si>
  <si>
    <t>https://www.honda.de/motorcycles/range/adventure/crf450l/specifications.html</t>
  </si>
  <si>
    <t>Honda XRE 300 ABS</t>
  </si>
  <si>
    <t>https://www.honda.com.br/motos/xre-300</t>
  </si>
  <si>
    <t>(USD 5000)</t>
  </si>
  <si>
    <t>Honda NX 250 Dominator (MD21)</t>
  </si>
  <si>
    <t>https://www.nx250.de/typenkunde.html</t>
  </si>
  <si>
    <t>Honda NX4 Falcon</t>
  </si>
  <si>
    <t xml:space="preserve">https://web.archive.org/web/20150504023123/http://www.honda.mx/motos/falcon/# </t>
  </si>
  <si>
    <t>(around USD 5000)</t>
  </si>
  <si>
    <t>Honda NX 650 Dominator (RD02)</t>
  </si>
  <si>
    <t>https://de.wikipedia.org/wiki/Honda_NX_650_Dominator</t>
  </si>
  <si>
    <t>Honda CB 500 X</t>
  </si>
  <si>
    <t xml:space="preserve">https://www.honda.de/motorcycles/range/adventure/cb500x/specifications.html </t>
  </si>
  <si>
    <t>Honda XL 600 V Transalp PD06</t>
  </si>
  <si>
    <t>https://de.wikipedia.org/wiki/Honda_Transalp</t>
  </si>
  <si>
    <t>Honda CRF 1100 Africa Twin</t>
  </si>
  <si>
    <t xml:space="preserve">https://www.honda.de/motorcycles/range/adventure/crf1100l-africa-twin/specifications-and-price.html </t>
  </si>
  <si>
    <t>Husqvarna 701 LR (2020)</t>
  </si>
  <si>
    <t>https://www.husqvarna-motorcycles.com/at/enduro/701-enduro-lr</t>
  </si>
  <si>
    <t>Kawasaki KLX 250</t>
  </si>
  <si>
    <t>https://www.1000ps.de/testbericht-2342465-kawasaki-klx-250-test</t>
  </si>
  <si>
    <t>(Price in 2009)</t>
  </si>
  <si>
    <t>Kawasaki Versys X-300</t>
  </si>
  <si>
    <t xml:space="preserve">https://www.kawasaki.de/de/products/Dual_Purpose/2018/Versys-X_300/specifications?Uid=08B4XApZUV9aWVAOXl0KXA1dCQlRWVlYCQsKDVFYXQoNW1k </t>
  </si>
  <si>
    <t>KTM Freeride 250 F</t>
  </si>
  <si>
    <t>https://www.ktm.com/de/freeride/freeride-250-f</t>
  </si>
  <si>
    <t>KTM 390 Adventure</t>
  </si>
  <si>
    <t>https://www.ktm.com/de/travel/390-adventure</t>
  </si>
  <si>
    <t>KTM 450 Rally</t>
  </si>
  <si>
    <t>https://www.ktm.com/at/travel/450-rally</t>
  </si>
  <si>
    <t>KTM 690 Enduro R</t>
  </si>
  <si>
    <t>https://www.ktm.com/de/travel/690-enduro-r</t>
  </si>
  <si>
    <t>KTM 790 Adventure S</t>
  </si>
  <si>
    <t>https://www.ktm.com/de/travel/790-adventure</t>
  </si>
  <si>
    <t>KTM 790 Adventure R</t>
  </si>
  <si>
    <t>https://www.ktm.com/de/travel/790-adventure-r</t>
  </si>
  <si>
    <t>KTM 790 Adventure R Rallye</t>
  </si>
  <si>
    <t>https://www.ktm.com/de/travel/790-adventure-r-rally</t>
  </si>
  <si>
    <t>KTM 950 Adventure S</t>
  </si>
  <si>
    <t>http://minimaster.bplaced.net</t>
  </si>
  <si>
    <t>(price in 2005)</t>
  </si>
  <si>
    <t>Royal Enfield Himalayan (BS VI)</t>
  </si>
  <si>
    <t>https://www.royalenfield.com/content/dam/royal-enfield/india/motorcycles/himalayan/specifications/himalayan-bs-VI.pdf</t>
  </si>
  <si>
    <t>Suzuki DR 350 SE</t>
  </si>
  <si>
    <t xml:space="preserve">https://de.wikipedia.org/wiki/Suzuki_DR_350 </t>
  </si>
  <si>
    <t>Suzuki DR-Z400S (USA 2020)</t>
  </si>
  <si>
    <t>http://www.drz400s.de/technik_s.htm</t>
  </si>
  <si>
    <t>(USD 6800 in 2020)</t>
  </si>
  <si>
    <t>Suzuki DR 650 S (USA 2019)</t>
  </si>
  <si>
    <t xml:space="preserve">http://suzukicycles.com/Product%20Lines/Cycles/Products/DR650SE/2019/DR650S.aspx </t>
  </si>
  <si>
    <t>(USD 6600 in 2020)</t>
  </si>
  <si>
    <t>SWM Six Days 440</t>
  </si>
  <si>
    <t>https://kunz-motors.de/sixdays-440/</t>
  </si>
  <si>
    <t>SWM RS 500 R</t>
  </si>
  <si>
    <t>https://www.swm-motorcycles.it/models/rs-500-r/</t>
  </si>
  <si>
    <t>SWM RS 650 R</t>
  </si>
  <si>
    <t>https://swm-motorrad.com/enduro/swm-rs-650-r/</t>
  </si>
  <si>
    <t>(Price in 2018)</t>
  </si>
  <si>
    <t>SWM Superdual X</t>
  </si>
  <si>
    <t xml:space="preserve">http://swm-motorrad.de/modelle/on-road/superdual-x.html </t>
  </si>
  <si>
    <t>Triumph Tiger 900 Rally</t>
  </si>
  <si>
    <t xml:space="preserve">https://www.triumphmotorcycles.de/motorraeder/adventure/tiger-900-rally/rally </t>
  </si>
  <si>
    <t>Triumph Scrambler 1200 XE</t>
  </si>
  <si>
    <t>https://www.triumphmotorcycles.de/motorraeder/classic/bonneville-scrambler-1200/scrambler-1200-xe</t>
  </si>
  <si>
    <t>UM DSR Adventure 125</t>
  </si>
  <si>
    <t>http://www.ummotorcycles.co.uk/models/UM125-ADV</t>
  </si>
  <si>
    <t>Yamaha Ténéré 700</t>
  </si>
  <si>
    <t>https://www.yamaha-motor.eu/de/de/products/offroad-motorraeder/adventure/tenere-700-2019/techspecs</t>
  </si>
  <si>
    <t>Yamaha WR 250 R</t>
  </si>
  <si>
    <t>https://de.wikipedia.org/wiki/Yamaha_WR_250_R</t>
  </si>
  <si>
    <t>(Price in 2013)</t>
  </si>
  <si>
    <t>Yamaha WR 450 F</t>
  </si>
  <si>
    <t>https://www.yamaha-motor.eu/de/de/products/offroad-motorraeder/competition/wr450f-2020/techspecs</t>
  </si>
  <si>
    <t>Yamaha XT 250 (USA 2020)</t>
  </si>
  <si>
    <t xml:space="preserve">https://www.yamahamotorsports.com/dual-sport/models/xt250 </t>
  </si>
  <si>
    <t>(USD 5199 in 2020)</t>
  </si>
  <si>
    <t>Yamaha XT 350 (55V)</t>
  </si>
  <si>
    <t>http://www.rallye-tenere.net/Stamb_xt_350.htm</t>
  </si>
  <si>
    <t>Yamaha XT 500</t>
  </si>
  <si>
    <t xml:space="preserve">https://de.wikipedia.org/wiki/Yamaha_XT_500 </t>
  </si>
  <si>
    <t>Yamaha XT 550</t>
  </si>
  <si>
    <t>Yamaha XT 600 (2KF)</t>
  </si>
  <si>
    <t>http://www.rallye-tenere.net/Stamb_xt_600_2kf.htm</t>
  </si>
  <si>
    <t>Yamaha XT 660 R</t>
  </si>
  <si>
    <t>https://de.wikipedia.org/wiki/Yamaha_XT_660_R</t>
  </si>
  <si>
    <t>Yamaha XT 660 Z Ténénré</t>
  </si>
  <si>
    <t>https://scholly.de/images/bikekatalog/20160107145701_Yamaha%202015%20XTZ660.pdf</t>
  </si>
  <si>
    <t>(price in 2015)</t>
  </si>
  <si>
    <t>Yamaha XT 660 Z Ténéré ABS</t>
  </si>
  <si>
    <t>https://cdn.yamaha-motor.eu/owner-manuals/Motorcycles/P2BDF8199G1G.pdf</t>
  </si>
  <si>
    <t>Zontes 310-T2</t>
  </si>
  <si>
    <t>https://zontes.eu/de/moto/310t</t>
  </si>
  <si>
    <t>Points (considering 
engine power)</t>
  </si>
  <si>
    <t>Points (neglecting 
engine power)</t>
  </si>
  <si>
    <t>Price-Performance-Ratio 
[Euros/Points]</t>
  </si>
  <si>
    <t>Rank</t>
  </si>
  <si>
    <t>Index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</si>
</sst>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34">
    <font>
      <sz val="10.0"/>
      <color rgb="FF000000"/>
      <name val="Arial"/>
      <scheme val="minor"/>
    </font>
    <font>
      <color theme="1"/>
      <name val="Arial"/>
    </font>
    <font>
      <b/>
      <sz val="14.0"/>
      <color theme="1"/>
      <name val="Arial"/>
    </font>
    <font>
      <b/>
      <sz val="12.0"/>
      <color theme="1"/>
      <name val="Arial"/>
    </font>
    <font>
      <b/>
      <sz val="11.0"/>
      <color theme="1"/>
      <name val="Arial"/>
    </font>
    <font>
      <b/>
      <color theme="1"/>
      <name val="Arial"/>
    </font>
    <font>
      <u/>
      <color rgb="FF0000FF"/>
    </font>
    <font>
      <color theme="1"/>
      <name val="Arial"/>
      <scheme val="minor"/>
    </font>
    <font>
      <sz val="11.0"/>
      <color rgb="FF000000"/>
      <name val="Inconsolata"/>
    </font>
    <font>
      <b/>
      <color rgb="FF0000FF"/>
      <name val="Arial"/>
    </font>
    <font>
      <u/>
      <color rgb="FF1155CC"/>
      <name val="Arial"/>
    </font>
    <font>
      <u/>
      <color rgb="FF1155CC"/>
      <name val="Arial"/>
    </font>
    <font>
      <color rgb="FF999999"/>
      <name val="Arial"/>
    </font>
    <font>
      <u/>
      <color rgb="FF1155CC"/>
      <name val="Arial"/>
    </font>
    <font>
      <u/>
      <color rgb="FF999999"/>
    </font>
    <font>
      <b/>
      <color rgb="FF999999"/>
      <name val="Arial"/>
    </font>
    <font>
      <b/>
      <color rgb="FFFF0000"/>
      <name val="Arial"/>
    </font>
    <font>
      <color rgb="FF999999"/>
      <name val="Arial"/>
      <scheme val="minor"/>
    </font>
    <font>
      <sz val="11.0"/>
      <color rgb="FF999999"/>
      <name val="Inconsolata"/>
    </font>
    <font>
      <u/>
      <color rgb="FF1155CC"/>
      <name val="Arial"/>
    </font>
    <font>
      <u/>
      <color rgb="FF1155CC"/>
      <name val="Arial"/>
    </font>
    <font>
      <u/>
      <color rgb="FF1155CC"/>
      <name val="Arial"/>
    </font>
    <font>
      <color rgb="FF000000"/>
      <name val="Arial"/>
    </font>
    <font>
      <b/>
      <color rgb="FF0000FF"/>
      <name val="Arial"/>
      <scheme val="minor"/>
    </font>
    <font>
      <b/>
      <sz val="10.0"/>
      <color theme="1"/>
      <name val="Arial"/>
      <scheme val="minor"/>
    </font>
    <font>
      <b/>
      <color theme="1"/>
      <name val="Arial"/>
      <scheme val="minor"/>
    </font>
    <font>
      <b/>
      <sz val="11.0"/>
      <color theme="1"/>
      <name val="Inconsolata"/>
    </font>
    <font>
      <sz val="11.0"/>
      <color theme="1"/>
      <name val="Inconsolata"/>
    </font>
    <font>
      <b/>
      <sz val="10.0"/>
      <color theme="1"/>
      <name val="Arial"/>
    </font>
    <font>
      <b/>
      <sz val="10.0"/>
      <color theme="1"/>
      <name val="Inconsolata"/>
    </font>
    <font>
      <sz val="10.0"/>
      <color theme="1"/>
      <name val="Arial"/>
    </font>
    <font>
      <sz val="10.0"/>
      <color theme="1"/>
      <name val="Inconsolata"/>
    </font>
    <font>
      <sz val="10.0"/>
      <color rgb="FFB7B7B7"/>
      <name val="Inconsolata"/>
    </font>
    <font>
      <color rgb="FFB7B7B7"/>
      <name val="Arial"/>
      <scheme val="minor"/>
    </font>
  </fonts>
  <fills count="1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80"/>
        <bgColor rgb="FFFFFF80"/>
      </patternFill>
    </fill>
    <fill>
      <patternFill patternType="solid">
        <fgColor rgb="FFF9CB9C"/>
        <bgColor rgb="FFF9CB9C"/>
      </patternFill>
    </fill>
    <fill>
      <patternFill patternType="solid">
        <fgColor rgb="FFC9DAF8"/>
        <bgColor rgb="FFC9DAF8"/>
      </patternFill>
    </fill>
    <fill>
      <patternFill patternType="solid">
        <fgColor rgb="FFFFF9E6"/>
        <bgColor rgb="FFFFF9E6"/>
      </patternFill>
    </fill>
    <fill>
      <patternFill patternType="solid">
        <fgColor rgb="FFFFE7A6"/>
        <bgColor rgb="FFFFE7A6"/>
      </patternFill>
    </fill>
    <fill>
      <patternFill patternType="solid">
        <fgColor rgb="FFFFFBEF"/>
        <bgColor rgb="FFFFFBEF"/>
      </patternFill>
    </fill>
    <fill>
      <patternFill patternType="solid">
        <fgColor rgb="FFFFD769"/>
        <bgColor rgb="FFFFD769"/>
      </patternFill>
    </fill>
    <fill>
      <patternFill patternType="solid">
        <fgColor rgb="FFFFE9AD"/>
        <bgColor rgb="FFFFE9AD"/>
      </patternFill>
    </fill>
    <fill>
      <patternFill patternType="solid">
        <fgColor rgb="FFFFEFC1"/>
        <bgColor rgb="FFFFEFC1"/>
      </patternFill>
    </fill>
    <fill>
      <patternFill patternType="solid">
        <fgColor rgb="FFFFE7A3"/>
        <bgColor rgb="FFFFE7A3"/>
      </patternFill>
    </fill>
    <fill>
      <patternFill patternType="solid">
        <fgColor rgb="FFFFDE81"/>
        <bgColor rgb="FFFFDE81"/>
      </patternFill>
    </fill>
    <fill>
      <patternFill patternType="solid">
        <fgColor rgb="FFFFE6A4"/>
        <bgColor rgb="FFFFE6A4"/>
      </patternFill>
    </fill>
    <fill>
      <patternFill patternType="solid">
        <fgColor rgb="FFFFFF00"/>
        <bgColor rgb="FFFFFF00"/>
      </patternFill>
    </fill>
    <fill>
      <patternFill patternType="solid">
        <fgColor rgb="FFF6B26B"/>
        <bgColor rgb="FFF6B26B"/>
      </patternFill>
    </fill>
    <fill>
      <patternFill patternType="solid">
        <fgColor rgb="FFFFF2CC"/>
        <bgColor rgb="FFFFF2CC"/>
      </patternFill>
    </fill>
  </fills>
  <borders count="6">
    <border/>
    <border>
      <right/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</borders>
  <cellStyleXfs count="1">
    <xf borderId="0" fillId="0" fontId="0" numFmtId="0" applyAlignment="1" applyFont="1"/>
  </cellStyleXfs>
  <cellXfs count="13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top" wrapText="1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readingOrder="0" vertical="bottom"/>
    </xf>
    <xf borderId="0" fillId="0" fontId="3" numFmtId="0" xfId="0" applyAlignment="1" applyFont="1">
      <alignment readingOrder="0" vertical="bottom"/>
    </xf>
    <xf borderId="0" fillId="0" fontId="4" numFmtId="0" xfId="0" applyAlignment="1" applyFont="1">
      <alignment readingOrder="0" vertical="bottom"/>
    </xf>
    <xf borderId="0" fillId="0" fontId="5" numFmtId="0" xfId="0" applyAlignment="1" applyFont="1">
      <alignment readingOrder="0" vertical="bottom"/>
    </xf>
    <xf borderId="0" fillId="0" fontId="1" numFmtId="0" xfId="0" applyAlignment="1" applyFont="1">
      <alignment vertical="bottom"/>
    </xf>
    <xf borderId="0" fillId="0" fontId="5" numFmtId="0" xfId="0" applyAlignment="1" applyFont="1">
      <alignment vertical="bottom"/>
    </xf>
    <xf borderId="0" fillId="0" fontId="5" numFmtId="0" xfId="0" applyAlignment="1" applyFont="1">
      <alignment readingOrder="0" shrinkToFit="0" vertical="bottom" wrapText="1"/>
    </xf>
    <xf borderId="0" fillId="0" fontId="1" numFmtId="0" xfId="0" applyAlignment="1" applyFont="1">
      <alignment vertical="bottom"/>
    </xf>
    <xf borderId="0" fillId="0" fontId="6" numFmtId="0" xfId="0" applyAlignment="1" applyFont="1">
      <alignment readingOrder="0"/>
    </xf>
    <xf borderId="0" fillId="0" fontId="1" numFmtId="0" xfId="0" applyAlignment="1" applyFont="1">
      <alignment horizontal="right" vertical="bottom"/>
    </xf>
    <xf borderId="0" fillId="0" fontId="7" numFmtId="164" xfId="0" applyFont="1" applyNumberFormat="1"/>
    <xf borderId="0" fillId="0" fontId="7" numFmtId="0" xfId="0" applyAlignment="1" applyFont="1">
      <alignment readingOrder="0"/>
    </xf>
    <xf borderId="0" fillId="0" fontId="1" numFmtId="0" xfId="0" applyAlignment="1" applyFont="1">
      <alignment horizontal="right" readingOrder="0" vertical="bottom"/>
    </xf>
    <xf borderId="0" fillId="0" fontId="1" numFmtId="164" xfId="0" applyAlignment="1" applyFont="1" applyNumberFormat="1">
      <alignment horizontal="right" vertical="bottom"/>
    </xf>
    <xf borderId="0" fillId="2" fontId="8" numFmtId="2" xfId="0" applyFill="1" applyFont="1" applyNumberFormat="1"/>
    <xf borderId="0" fillId="0" fontId="7" numFmtId="2" xfId="0" applyFont="1" applyNumberFormat="1"/>
    <xf borderId="0" fillId="0" fontId="1" numFmtId="2" xfId="0" applyAlignment="1" applyFont="1" applyNumberFormat="1">
      <alignment horizontal="right" vertical="bottom"/>
    </xf>
    <xf borderId="0" fillId="0" fontId="1" numFmtId="2" xfId="0" applyAlignment="1" applyFont="1" applyNumberFormat="1">
      <alignment horizontal="right" readingOrder="0" vertical="bottom"/>
    </xf>
    <xf borderId="0" fillId="0" fontId="1" numFmtId="1" xfId="0" applyAlignment="1" applyFont="1" applyNumberFormat="1">
      <alignment horizontal="right" vertical="bottom"/>
    </xf>
    <xf borderId="0" fillId="0" fontId="9" numFmtId="0" xfId="0" applyAlignment="1" applyFont="1">
      <alignment horizontal="right" readingOrder="0" vertical="bottom"/>
    </xf>
    <xf borderId="1" fillId="0" fontId="1" numFmtId="0" xfId="0" applyAlignment="1" applyBorder="1" applyFont="1">
      <alignment shrinkToFit="0" vertical="bottom" wrapText="0"/>
    </xf>
    <xf borderId="0" fillId="0" fontId="1" numFmtId="164" xfId="0" applyAlignment="1" applyFont="1" applyNumberFormat="1">
      <alignment horizontal="right" readingOrder="0" vertical="bottom"/>
    </xf>
    <xf borderId="0" fillId="0" fontId="10" numFmtId="0" xfId="0" applyAlignment="1" applyFont="1">
      <alignment readingOrder="0" vertical="bottom"/>
    </xf>
    <xf borderId="0" fillId="0" fontId="11" numFmtId="0" xfId="0" applyAlignment="1" applyFont="1">
      <alignment vertical="bottom"/>
    </xf>
    <xf borderId="0" fillId="0" fontId="9" numFmtId="1" xfId="0" applyAlignment="1" applyFont="1" applyNumberFormat="1">
      <alignment vertical="bottom"/>
    </xf>
    <xf borderId="0" fillId="0" fontId="12" numFmtId="0" xfId="0" applyAlignment="1" applyFont="1">
      <alignment vertical="bottom"/>
    </xf>
    <xf borderId="0" fillId="0" fontId="13" numFmtId="0" xfId="0" applyAlignment="1" applyFont="1">
      <alignment vertical="bottom"/>
    </xf>
    <xf borderId="0" fillId="0" fontId="12" numFmtId="0" xfId="0" applyAlignment="1" applyFont="1">
      <alignment horizontal="right" readingOrder="0" vertical="bottom"/>
    </xf>
    <xf borderId="0" fillId="0" fontId="12" numFmtId="0" xfId="0" applyAlignment="1" applyFont="1">
      <alignment horizontal="right" vertical="bottom"/>
    </xf>
    <xf borderId="0" fillId="0" fontId="12" numFmtId="164" xfId="0" applyAlignment="1" applyFont="1" applyNumberFormat="1">
      <alignment horizontal="right" vertical="bottom"/>
    </xf>
    <xf borderId="0" fillId="0" fontId="12" numFmtId="1" xfId="0" applyAlignment="1" applyFont="1" applyNumberFormat="1">
      <alignment horizontal="right" vertical="bottom"/>
    </xf>
    <xf borderId="1" fillId="0" fontId="12" numFmtId="0" xfId="0" applyAlignment="1" applyBorder="1" applyFont="1">
      <alignment shrinkToFit="0" vertical="bottom" wrapText="0"/>
    </xf>
    <xf borderId="0" fillId="0" fontId="12" numFmtId="0" xfId="0" applyAlignment="1" applyFont="1">
      <alignment vertical="bottom"/>
    </xf>
    <xf borderId="0" fillId="0" fontId="12" numFmtId="0" xfId="0" applyAlignment="1" applyFont="1">
      <alignment readingOrder="0" vertical="bottom"/>
    </xf>
    <xf borderId="0" fillId="0" fontId="14" numFmtId="0" xfId="0" applyAlignment="1" applyFont="1">
      <alignment readingOrder="0"/>
    </xf>
    <xf borderId="0" fillId="0" fontId="15" numFmtId="0" xfId="0" applyAlignment="1" applyFont="1">
      <alignment horizontal="right" readingOrder="0" vertical="bottom"/>
    </xf>
    <xf borderId="0" fillId="0" fontId="12" numFmtId="164" xfId="0" applyAlignment="1" applyFont="1" applyNumberFormat="1">
      <alignment horizontal="right" readingOrder="0" vertical="bottom"/>
    </xf>
    <xf borderId="0" fillId="0" fontId="9" numFmtId="0" xfId="0" applyAlignment="1" applyFont="1">
      <alignment horizontal="right" vertical="bottom"/>
    </xf>
    <xf borderId="0" fillId="0" fontId="16" numFmtId="164" xfId="0" applyAlignment="1" applyFont="1" applyNumberFormat="1">
      <alignment horizontal="right" readingOrder="0" vertical="bottom"/>
    </xf>
    <xf borderId="0" fillId="0" fontId="17" numFmtId="164" xfId="0" applyFont="1" applyNumberFormat="1"/>
    <xf borderId="0" fillId="2" fontId="18" numFmtId="2" xfId="0" applyFont="1" applyNumberFormat="1"/>
    <xf borderId="0" fillId="0" fontId="17" numFmtId="2" xfId="0" applyFont="1" applyNumberFormat="1"/>
    <xf borderId="0" fillId="0" fontId="12" numFmtId="2" xfId="0" applyAlignment="1" applyFont="1" applyNumberFormat="1">
      <alignment horizontal="right" vertical="bottom"/>
    </xf>
    <xf borderId="0" fillId="0" fontId="12" numFmtId="0" xfId="0" applyAlignment="1" applyFont="1">
      <alignment shrinkToFit="0" vertical="bottom" wrapText="0"/>
    </xf>
    <xf borderId="0" fillId="0" fontId="12" numFmtId="0" xfId="0" applyAlignment="1" applyFont="1">
      <alignment horizontal="right" vertical="bottom"/>
    </xf>
    <xf borderId="0" fillId="0" fontId="1" numFmtId="0" xfId="0" applyAlignment="1" applyFont="1">
      <alignment horizontal="right" vertical="bottom"/>
    </xf>
    <xf borderId="1" fillId="0" fontId="1" numFmtId="0" xfId="0" applyAlignment="1" applyBorder="1" applyFont="1">
      <alignment shrinkToFit="0" vertical="bottom" wrapText="0"/>
    </xf>
    <xf borderId="0" fillId="3" fontId="1" numFmtId="0" xfId="0" applyAlignment="1" applyFill="1" applyFont="1">
      <alignment vertical="bottom"/>
    </xf>
    <xf borderId="0" fillId="3" fontId="19" numFmtId="0" xfId="0" applyAlignment="1" applyFont="1">
      <alignment readingOrder="0" vertical="bottom"/>
    </xf>
    <xf borderId="0" fillId="3" fontId="1" numFmtId="0" xfId="0" applyAlignment="1" applyFont="1">
      <alignment horizontal="right" vertical="bottom"/>
    </xf>
    <xf borderId="0" fillId="3" fontId="1" numFmtId="0" xfId="0" applyAlignment="1" applyFont="1">
      <alignment horizontal="right" readingOrder="0" vertical="bottom"/>
    </xf>
    <xf borderId="0" fillId="3" fontId="1" numFmtId="164" xfId="0" applyAlignment="1" applyFont="1" applyNumberFormat="1">
      <alignment horizontal="right" vertical="bottom"/>
    </xf>
    <xf borderId="0" fillId="3" fontId="1" numFmtId="1" xfId="0" applyAlignment="1" applyFont="1" applyNumberFormat="1">
      <alignment horizontal="right" vertical="bottom"/>
    </xf>
    <xf borderId="0" fillId="3" fontId="1" numFmtId="0" xfId="0" applyAlignment="1" applyFont="1">
      <alignment horizontal="right" vertical="bottom"/>
    </xf>
    <xf borderId="1" fillId="3" fontId="1" numFmtId="0" xfId="0" applyAlignment="1" applyBorder="1" applyFont="1">
      <alignment shrinkToFit="0" vertical="bottom" wrapText="0"/>
    </xf>
    <xf borderId="0" fillId="0" fontId="15" numFmtId="1" xfId="0" applyAlignment="1" applyFont="1" applyNumberFormat="1">
      <alignment horizontal="right" readingOrder="0" vertical="bottom"/>
    </xf>
    <xf borderId="0" fillId="0" fontId="9" numFmtId="1" xfId="0" applyAlignment="1" applyFont="1" applyNumberFormat="1">
      <alignment horizontal="right" readingOrder="0" vertical="bottom"/>
    </xf>
    <xf borderId="0" fillId="0" fontId="1" numFmtId="1" xfId="0" applyAlignment="1" applyFont="1" applyNumberFormat="1">
      <alignment horizontal="right" readingOrder="0" vertical="bottom"/>
    </xf>
    <xf borderId="0" fillId="0" fontId="9" numFmtId="1" xfId="0" applyAlignment="1" applyFont="1" applyNumberFormat="1">
      <alignment horizontal="right" vertical="bottom"/>
    </xf>
    <xf borderId="0" fillId="4" fontId="1" numFmtId="0" xfId="0" applyAlignment="1" applyFill="1" applyFont="1">
      <alignment vertical="bottom"/>
    </xf>
    <xf borderId="0" fillId="4" fontId="20" numFmtId="0" xfId="0" applyAlignment="1" applyFont="1">
      <alignment readingOrder="0" vertical="bottom"/>
    </xf>
    <xf borderId="0" fillId="4" fontId="1" numFmtId="0" xfId="0" applyAlignment="1" applyFont="1">
      <alignment horizontal="right" vertical="bottom"/>
    </xf>
    <xf borderId="0" fillId="4" fontId="9" numFmtId="1" xfId="0" applyAlignment="1" applyFont="1" applyNumberFormat="1">
      <alignment horizontal="right" vertical="bottom"/>
    </xf>
    <xf borderId="0" fillId="4" fontId="1" numFmtId="164" xfId="0" applyAlignment="1" applyFont="1" applyNumberFormat="1">
      <alignment horizontal="right" readingOrder="0" vertical="bottom"/>
    </xf>
    <xf borderId="0" fillId="4" fontId="1" numFmtId="1" xfId="0" applyAlignment="1" applyFont="1" applyNumberFormat="1">
      <alignment horizontal="right" vertical="bottom"/>
    </xf>
    <xf borderId="0" fillId="4" fontId="1" numFmtId="0" xfId="0" applyAlignment="1" applyFont="1">
      <alignment horizontal="right" vertical="bottom"/>
    </xf>
    <xf borderId="0" fillId="4" fontId="1" numFmtId="0" xfId="0" applyAlignment="1" applyFont="1">
      <alignment vertical="bottom"/>
    </xf>
    <xf borderId="1" fillId="4" fontId="1" numFmtId="0" xfId="0" applyAlignment="1" applyBorder="1" applyFont="1">
      <alignment shrinkToFit="0" vertical="bottom" wrapText="0"/>
    </xf>
    <xf borderId="0" fillId="5" fontId="1" numFmtId="0" xfId="0" applyAlignment="1" applyFill="1" applyFont="1">
      <alignment readingOrder="0" vertical="bottom"/>
    </xf>
    <xf borderId="0" fillId="5" fontId="21" numFmtId="0" xfId="0" applyAlignment="1" applyFont="1">
      <alignment readingOrder="0" vertical="bottom"/>
    </xf>
    <xf borderId="0" fillId="5" fontId="1" numFmtId="0" xfId="0" applyAlignment="1" applyFont="1">
      <alignment horizontal="right" vertical="bottom"/>
    </xf>
    <xf borderId="0" fillId="5" fontId="1" numFmtId="0" xfId="0" applyAlignment="1" applyFont="1">
      <alignment horizontal="right" readingOrder="0" vertical="bottom"/>
    </xf>
    <xf borderId="0" fillId="5" fontId="1" numFmtId="0" xfId="0" applyAlignment="1" applyFont="1">
      <alignment vertical="bottom"/>
    </xf>
    <xf borderId="0" fillId="5" fontId="1" numFmtId="164" xfId="0" applyAlignment="1" applyFont="1" applyNumberFormat="1">
      <alignment horizontal="right" readingOrder="0" vertical="bottom"/>
    </xf>
    <xf borderId="0" fillId="5" fontId="1" numFmtId="1" xfId="0" applyAlignment="1" applyFont="1" applyNumberFormat="1">
      <alignment horizontal="right" vertical="bottom"/>
    </xf>
    <xf borderId="0" fillId="5" fontId="1" numFmtId="0" xfId="0" applyAlignment="1" applyFont="1">
      <alignment horizontal="right" vertical="bottom"/>
    </xf>
    <xf borderId="1" fillId="5" fontId="1" numFmtId="0" xfId="0" applyAlignment="1" applyBorder="1" applyFont="1">
      <alignment shrinkToFit="0" vertical="bottom" wrapText="0"/>
    </xf>
    <xf borderId="0" fillId="0" fontId="22" numFmtId="0" xfId="0" applyAlignment="1" applyFont="1">
      <alignment vertical="bottom"/>
    </xf>
    <xf borderId="0" fillId="0" fontId="22" numFmtId="0" xfId="0" applyAlignment="1" applyFont="1">
      <alignment horizontal="right" vertical="bottom"/>
    </xf>
    <xf borderId="0" fillId="0" fontId="22" numFmtId="164" xfId="0" applyAlignment="1" applyFont="1" applyNumberFormat="1">
      <alignment horizontal="right" vertical="bottom"/>
    </xf>
    <xf borderId="0" fillId="0" fontId="22" numFmtId="1" xfId="0" applyAlignment="1" applyFont="1" applyNumberFormat="1">
      <alignment horizontal="right" vertical="bottom"/>
    </xf>
    <xf borderId="1" fillId="0" fontId="1" numFmtId="0" xfId="0" applyAlignment="1" applyBorder="1" applyFont="1">
      <alignment readingOrder="0" shrinkToFit="0" vertical="bottom" wrapText="0"/>
    </xf>
    <xf borderId="1" fillId="0" fontId="22" numFmtId="0" xfId="0" applyAlignment="1" applyBorder="1" applyFont="1">
      <alignment shrinkToFit="0" vertical="bottom" wrapText="0"/>
    </xf>
    <xf borderId="0" fillId="0" fontId="22" numFmtId="0" xfId="0" applyAlignment="1" applyFont="1">
      <alignment readingOrder="0" vertical="bottom"/>
    </xf>
    <xf borderId="0" fillId="0" fontId="22" numFmtId="0" xfId="0" applyAlignment="1" applyFont="1">
      <alignment horizontal="right" readingOrder="0" vertical="bottom"/>
    </xf>
    <xf borderId="0" fillId="0" fontId="7" numFmtId="164" xfId="0" applyAlignment="1" applyFont="1" applyNumberFormat="1">
      <alignment readingOrder="0"/>
    </xf>
    <xf borderId="0" fillId="0" fontId="23" numFmtId="0" xfId="0" applyAlignment="1" applyFont="1">
      <alignment readingOrder="0"/>
    </xf>
    <xf borderId="0" fillId="0" fontId="22" numFmtId="164" xfId="0" applyAlignment="1" applyFont="1" applyNumberFormat="1">
      <alignment horizontal="right" readingOrder="0" vertical="bottom"/>
    </xf>
    <xf borderId="0" fillId="0" fontId="1" numFmtId="0" xfId="0" applyAlignment="1" applyFont="1">
      <alignment readingOrder="0" shrinkToFit="0" vertical="bottom" wrapText="0"/>
    </xf>
    <xf borderId="1" fillId="0" fontId="12" numFmtId="0" xfId="0" applyAlignment="1" applyBorder="1" applyFont="1">
      <alignment shrinkToFit="0" vertical="bottom" wrapText="0"/>
    </xf>
    <xf borderId="2" fillId="0" fontId="5" numFmtId="0" xfId="0" applyAlignment="1" applyBorder="1" applyFont="1">
      <alignment vertical="bottom"/>
    </xf>
    <xf borderId="3" fillId="0" fontId="5" numFmtId="0" xfId="0" applyAlignment="1" applyBorder="1" applyFont="1">
      <alignment vertical="bottom"/>
    </xf>
    <xf borderId="1" fillId="0" fontId="5" numFmtId="0" xfId="0" applyAlignment="1" applyBorder="1" applyFont="1">
      <alignment shrinkToFit="0" vertical="bottom" wrapText="0"/>
    </xf>
    <xf borderId="0" fillId="0" fontId="1" numFmtId="1" xfId="0" applyAlignment="1" applyFont="1" applyNumberFormat="1">
      <alignment vertical="bottom"/>
    </xf>
    <xf borderId="0" fillId="6" fontId="1" numFmtId="1" xfId="0" applyAlignment="1" applyFill="1" applyFont="1" applyNumberFormat="1">
      <alignment horizontal="right" vertical="bottom"/>
    </xf>
    <xf borderId="0" fillId="0" fontId="7" numFmtId="1" xfId="0" applyFont="1" applyNumberFormat="1"/>
    <xf borderId="0" fillId="7" fontId="22" numFmtId="1" xfId="0" applyAlignment="1" applyFill="1" applyFont="1" applyNumberFormat="1">
      <alignment horizontal="right" vertical="bottom"/>
    </xf>
    <xf borderId="0" fillId="8" fontId="1" numFmtId="1" xfId="0" applyAlignment="1" applyFill="1" applyFont="1" applyNumberFormat="1">
      <alignment horizontal="right" vertical="bottom"/>
    </xf>
    <xf borderId="0" fillId="9" fontId="1" numFmtId="1" xfId="0" applyAlignment="1" applyFill="1" applyFont="1" applyNumberFormat="1">
      <alignment horizontal="right" vertical="bottom"/>
    </xf>
    <xf borderId="0" fillId="10" fontId="1" numFmtId="1" xfId="0" applyAlignment="1" applyFill="1" applyFont="1" applyNumberFormat="1">
      <alignment horizontal="right" vertical="bottom"/>
    </xf>
    <xf borderId="0" fillId="11" fontId="22" numFmtId="1" xfId="0" applyAlignment="1" applyFill="1" applyFont="1" applyNumberFormat="1">
      <alignment horizontal="right" vertical="bottom"/>
    </xf>
    <xf borderId="4" fillId="12" fontId="1" numFmtId="164" xfId="0" applyAlignment="1" applyBorder="1" applyFill="1" applyFont="1" applyNumberFormat="1">
      <alignment horizontal="right" vertical="bottom"/>
    </xf>
    <xf borderId="5" fillId="13" fontId="1" numFmtId="164" xfId="0" applyAlignment="1" applyBorder="1" applyFill="1" applyFont="1" applyNumberFormat="1">
      <alignment horizontal="right" vertical="bottom"/>
    </xf>
    <xf borderId="0" fillId="14" fontId="1" numFmtId="1" xfId="0" applyAlignment="1" applyFill="1" applyFont="1" applyNumberFormat="1">
      <alignment horizontal="right" vertical="bottom"/>
    </xf>
    <xf borderId="0" fillId="15" fontId="1" numFmtId="0" xfId="0" applyAlignment="1" applyFill="1" applyFont="1">
      <alignment vertical="bottom"/>
    </xf>
    <xf borderId="0" fillId="16" fontId="1" numFmtId="0" xfId="0" applyAlignment="1" applyFill="1" applyFont="1">
      <alignment vertical="bottom"/>
    </xf>
    <xf borderId="0" fillId="5" fontId="1" numFmtId="0" xfId="0" applyAlignment="1" applyFont="1">
      <alignment vertical="bottom"/>
    </xf>
    <xf borderId="0" fillId="0" fontId="24" numFmtId="0" xfId="0" applyFont="1"/>
    <xf borderId="0" fillId="0" fontId="25" numFmtId="0" xfId="0" applyFont="1"/>
    <xf borderId="0" fillId="0" fontId="7" numFmtId="0" xfId="0" applyFont="1"/>
    <xf borderId="0" fillId="2" fontId="26" numFmtId="0" xfId="0" applyFont="1"/>
    <xf borderId="0" fillId="2" fontId="27" numFmtId="0" xfId="0" applyFont="1"/>
    <xf borderId="0" fillId="0" fontId="28" numFmtId="0" xfId="0" applyAlignment="1" applyFont="1">
      <alignment readingOrder="0"/>
    </xf>
    <xf borderId="0" fillId="0" fontId="29" numFmtId="0" xfId="0" applyFont="1"/>
    <xf borderId="0" fillId="17" fontId="29" numFmtId="0" xfId="0" applyFill="1" applyFont="1"/>
    <xf borderId="0" fillId="0" fontId="30" numFmtId="0" xfId="0" applyAlignment="1" applyFont="1">
      <alignment readingOrder="0"/>
    </xf>
    <xf borderId="0" fillId="0" fontId="31" numFmtId="0" xfId="0" applyFont="1"/>
    <xf borderId="0" fillId="0" fontId="31" numFmtId="164" xfId="0" applyFont="1" applyNumberFormat="1"/>
    <xf borderId="0" fillId="17" fontId="31" numFmtId="1" xfId="0" applyFont="1" applyNumberFormat="1"/>
    <xf borderId="0" fillId="0" fontId="32" numFmtId="0" xfId="0" applyFont="1"/>
    <xf borderId="0" fillId="0" fontId="32" numFmtId="164" xfId="0" applyFont="1" applyNumberFormat="1"/>
    <xf borderId="0" fillId="17" fontId="32" numFmtId="1" xfId="0" applyFont="1" applyNumberFormat="1"/>
    <xf borderId="0" fillId="0" fontId="33" numFmtId="0" xfId="0" applyFont="1"/>
    <xf borderId="0" fillId="0" fontId="33" numFmtId="1" xfId="0" applyFont="1" applyNumberFormat="1"/>
    <xf borderId="0" fillId="0" fontId="32" numFmtId="1" xfId="0" applyFont="1" applyNumberFormat="1"/>
    <xf borderId="0" fillId="17" fontId="31" numFmtId="164" xfId="0" applyFont="1" applyNumberFormat="1"/>
    <xf borderId="0" fillId="0" fontId="31" numFmtId="1" xfId="0" applyFont="1" applyNumberFormat="1"/>
    <xf borderId="0" fillId="17" fontId="32" numFmtId="164" xfId="0" applyFont="1" applyNumberFormat="1"/>
    <xf borderId="0" fillId="0" fontId="2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radarChart>
        <c:radarStyle val="marker"/>
        <c:ser>
          <c:idx val="0"/>
          <c:order val="0"/>
          <c:tx>
            <c:strRef>
              <c:f>Data!$A$64</c:f>
            </c:strRef>
          </c:tx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Data!$B$64:$Z$64</c:f>
              <c:numCache/>
            </c:numRef>
          </c:val>
        </c:ser>
        <c:ser>
          <c:idx val="1"/>
          <c:order val="1"/>
          <c:tx>
            <c:strRef>
              <c:f>Data!$A$65</c:f>
            </c:strRef>
          </c:tx>
          <c:spPr>
            <a:ln cmpd="sng">
              <a:solidFill>
                <a:srgbClr val="EA4335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Data!$B$65:$Z$65</c:f>
              <c:numCache/>
            </c:numRef>
          </c:val>
        </c:ser>
        <c:ser>
          <c:idx val="2"/>
          <c:order val="2"/>
          <c:tx>
            <c:strRef>
              <c:f>Data!$A$66</c:f>
            </c:strRef>
          </c:tx>
          <c:spPr>
            <a:ln cmpd="sng">
              <a:solidFill>
                <a:srgbClr val="FBBC04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Data!$B$66:$Z$66</c:f>
              <c:numCache/>
            </c:numRef>
          </c:val>
        </c:ser>
        <c:ser>
          <c:idx val="3"/>
          <c:order val="3"/>
          <c:tx>
            <c:strRef>
              <c:f>Data!$A$67</c:f>
            </c:strRef>
          </c:tx>
          <c:spPr>
            <a:ln cmpd="sng">
              <a:solidFill>
                <a:srgbClr val="34A853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Data!$B$67:$Z$67</c:f>
              <c:numCache/>
            </c:numRef>
          </c:val>
        </c:ser>
        <c:ser>
          <c:idx val="4"/>
          <c:order val="4"/>
          <c:tx>
            <c:strRef>
              <c:f>Data!$A$68</c:f>
            </c:strRef>
          </c:tx>
          <c:spPr>
            <a:ln cmpd="sng">
              <a:solidFill>
                <a:srgbClr val="FF6D01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Data!$B$68:$Z$68</c:f>
              <c:numCache/>
            </c:numRef>
          </c:val>
        </c:ser>
        <c:ser>
          <c:idx val="5"/>
          <c:order val="5"/>
          <c:tx>
            <c:strRef>
              <c:f>Data!$A$69</c:f>
            </c:strRef>
          </c:tx>
          <c:spPr>
            <a:ln cmpd="sng">
              <a:solidFill>
                <a:srgbClr val="46BDC6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Data!$B$69:$Z$69</c:f>
              <c:numCache/>
            </c:numRef>
          </c:val>
        </c:ser>
        <c:ser>
          <c:idx val="6"/>
          <c:order val="6"/>
          <c:tx>
            <c:strRef>
              <c:f>Data!$A$70</c:f>
            </c:strRef>
          </c:tx>
          <c:spPr>
            <a:ln cmpd="sng">
              <a:solidFill>
                <a:srgbClr val="7BAAF7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Data!$B$70:$Z$70</c:f>
              <c:numCache/>
            </c:numRef>
          </c:val>
        </c:ser>
        <c:ser>
          <c:idx val="7"/>
          <c:order val="7"/>
          <c:tx>
            <c:strRef>
              <c:f>Data!$A$71</c:f>
            </c:strRef>
          </c:tx>
          <c:spPr>
            <a:ln cmpd="sng">
              <a:solidFill>
                <a:srgbClr val="F07B72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Data!$B$71:$Z$71</c:f>
              <c:numCache/>
            </c:numRef>
          </c:val>
        </c:ser>
        <c:ser>
          <c:idx val="8"/>
          <c:order val="8"/>
          <c:tx>
            <c:strRef>
              <c:f>Data!$A$72</c:f>
            </c:strRef>
          </c:tx>
          <c:spPr>
            <a:ln cmpd="sng">
              <a:solidFill>
                <a:srgbClr val="FCD04F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Data!$B$72:$Z$72</c:f>
              <c:numCache/>
            </c:numRef>
          </c:val>
        </c:ser>
        <c:ser>
          <c:idx val="9"/>
          <c:order val="9"/>
          <c:tx>
            <c:strRef>
              <c:f>Data!$A$73</c:f>
            </c:strRef>
          </c:tx>
          <c:spPr>
            <a:ln cmpd="sng">
              <a:solidFill>
                <a:srgbClr val="71C287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Data!$B$73:$Z$73</c:f>
              <c:numCache/>
            </c:numRef>
          </c:val>
        </c:ser>
        <c:ser>
          <c:idx val="10"/>
          <c:order val="10"/>
          <c:tx>
            <c:strRef>
              <c:f>Data!$A$74</c:f>
            </c:strRef>
          </c:tx>
          <c:spPr>
            <a:ln cmpd="sng">
              <a:solidFill>
                <a:srgbClr val="FF994D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Data!$B$74:$Z$74</c:f>
              <c:numCache/>
            </c:numRef>
          </c:val>
        </c:ser>
        <c:ser>
          <c:idx val="11"/>
          <c:order val="11"/>
          <c:tx>
            <c:strRef>
              <c:f>Data!$A$75</c:f>
            </c:strRef>
          </c:tx>
          <c:spPr>
            <a:ln cmpd="sng">
              <a:solidFill>
                <a:srgbClr val="7ED1D7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Data!$B$75:$Z$75</c:f>
              <c:numCache/>
            </c:numRef>
          </c:val>
        </c:ser>
        <c:ser>
          <c:idx val="12"/>
          <c:order val="12"/>
          <c:tx>
            <c:strRef>
              <c:f>Data!$A$76</c:f>
            </c:strRef>
          </c:tx>
          <c:spPr>
            <a:ln cmpd="sng">
              <a:solidFill>
                <a:srgbClr val="B3CEFB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Data!$B$76:$Z$76</c:f>
              <c:numCache/>
            </c:numRef>
          </c:val>
        </c:ser>
        <c:ser>
          <c:idx val="13"/>
          <c:order val="13"/>
          <c:tx>
            <c:strRef>
              <c:f>Data!$A$77</c:f>
            </c:strRef>
          </c:tx>
          <c:spPr>
            <a:ln cmpd="sng">
              <a:solidFill>
                <a:srgbClr val="F7B4AE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Data!$B$77:$Z$77</c:f>
              <c:numCache/>
            </c:numRef>
          </c:val>
        </c:ser>
        <c:ser>
          <c:idx val="14"/>
          <c:order val="14"/>
          <c:tx>
            <c:strRef>
              <c:f>Data!$A$78</c:f>
            </c:strRef>
          </c:tx>
          <c:spPr>
            <a:ln cmpd="sng">
              <a:solidFill>
                <a:srgbClr val="FDE49B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Data!$B$78:$Z$78</c:f>
              <c:numCache/>
            </c:numRef>
          </c:val>
        </c:ser>
        <c:ser>
          <c:idx val="15"/>
          <c:order val="15"/>
          <c:tx>
            <c:strRef>
              <c:f>Data!$A$79</c:f>
            </c:strRef>
          </c:tx>
          <c:spPr>
            <a:ln cmpd="sng">
              <a:solidFill>
                <a:srgbClr val="AEDCBA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Data!$B$79:$Z$79</c:f>
              <c:numCache/>
            </c:numRef>
          </c:val>
        </c:ser>
        <c:ser>
          <c:idx val="16"/>
          <c:order val="16"/>
          <c:tx>
            <c:strRef>
              <c:f>Data!$A$80</c:f>
            </c:strRef>
          </c:tx>
          <c:spPr>
            <a:ln cmpd="sng">
              <a:solidFill>
                <a:srgbClr val="FFC599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Data!$B$80:$Z$80</c:f>
              <c:numCache/>
            </c:numRef>
          </c:val>
        </c:ser>
        <c:ser>
          <c:idx val="17"/>
          <c:order val="17"/>
          <c:tx>
            <c:strRef>
              <c:f>Data!$A$81</c:f>
            </c:strRef>
          </c:tx>
          <c:spPr>
            <a:ln cmpd="sng">
              <a:solidFill>
                <a:srgbClr val="B5E5E8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Data!$B$81:$Z$81</c:f>
              <c:numCache/>
            </c:numRef>
          </c:val>
        </c:ser>
        <c:ser>
          <c:idx val="18"/>
          <c:order val="18"/>
          <c:tx>
            <c:strRef>
              <c:f>Data!$A$82</c:f>
            </c:strRef>
          </c:tx>
          <c:spPr>
            <a:ln cmpd="sng">
              <a:solidFill>
                <a:srgbClr val="ECF3FE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Data!$B$82:$Z$82</c:f>
              <c:numCache/>
            </c:numRef>
          </c:val>
        </c:ser>
        <c:ser>
          <c:idx val="19"/>
          <c:order val="19"/>
          <c:tx>
            <c:strRef>
              <c:f>Data!$A$83</c:f>
            </c:strRef>
          </c:tx>
          <c:spPr>
            <a:ln cmpd="sng">
              <a:solidFill>
                <a:srgbClr val="FDECEB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Data!$B$83:$Z$83</c:f>
              <c:numCache/>
            </c:numRef>
          </c:val>
        </c:ser>
        <c:ser>
          <c:idx val="20"/>
          <c:order val="20"/>
          <c:tx>
            <c:strRef>
              <c:f>Data!$A$84</c:f>
            </c:strRef>
          </c:tx>
          <c:spPr>
            <a:ln cmpd="sng">
              <a:solidFill>
                <a:srgbClr val="FFF8E6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Data!$B$84:$Z$84</c:f>
              <c:numCache/>
            </c:numRef>
          </c:val>
        </c:ser>
        <c:ser>
          <c:idx val="21"/>
          <c:order val="21"/>
          <c:tx>
            <c:strRef>
              <c:f>Data!$A$85</c:f>
            </c:strRef>
          </c:tx>
          <c:spPr>
            <a:ln cmpd="sng">
              <a:solidFill>
                <a:srgbClr val="EBF6EE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Data!$B$85:$Z$85</c:f>
              <c:numCache/>
            </c:numRef>
          </c:val>
        </c:ser>
        <c:ser>
          <c:idx val="22"/>
          <c:order val="22"/>
          <c:tx>
            <c:strRef>
              <c:f>Data!$A$86</c:f>
            </c:strRef>
          </c:tx>
          <c:spPr>
            <a:ln cmpd="sng">
              <a:solidFill>
                <a:srgbClr val="FFF0E6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Data!$B$86:$Z$86</c:f>
              <c:numCache/>
            </c:numRef>
          </c:val>
        </c:ser>
        <c:ser>
          <c:idx val="23"/>
          <c:order val="23"/>
          <c:tx>
            <c:strRef>
              <c:f>Data!$A$87</c:f>
            </c:strRef>
          </c:tx>
          <c:spPr>
            <a:ln cmpd="sng">
              <a:solidFill>
                <a:srgbClr val="EDF8F9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Data!$B$87:$Z$87</c:f>
              <c:numCache/>
            </c:numRef>
          </c:val>
        </c:ser>
        <c:ser>
          <c:idx val="24"/>
          <c:order val="24"/>
          <c:tx>
            <c:strRef>
              <c:f>Data!$A$88</c:f>
            </c:strRef>
          </c:tx>
          <c:spPr>
            <a:ln cmpd="sng">
              <a:solidFill>
                <a:srgbClr val="251701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Data!$B$88:$Z$88</c:f>
              <c:numCache/>
            </c:numRef>
          </c:val>
        </c:ser>
        <c:ser>
          <c:idx val="25"/>
          <c:order val="25"/>
          <c:tx>
            <c:strRef>
              <c:f>Data!$A$89</c:f>
            </c:strRef>
          </c:tx>
          <c:spPr>
            <a:ln cmpd="sng">
              <a:solidFill>
                <a:srgbClr val="032527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Data!$B$89:$Z$89</c:f>
              <c:numCache/>
            </c:numRef>
          </c:val>
        </c:ser>
        <c:ser>
          <c:idx val="26"/>
          <c:order val="26"/>
          <c:tx>
            <c:strRef>
              <c:f>Data!$A$90</c:f>
            </c:strRef>
          </c:tx>
          <c:spPr>
            <a:ln cmpd="sng">
              <a:solidFill>
                <a:srgbClr val="000C31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Data!$B$90:$Z$90</c:f>
              <c:numCache/>
            </c:numRef>
          </c:val>
        </c:ser>
        <c:ser>
          <c:idx val="27"/>
          <c:order val="27"/>
          <c:tx>
            <c:strRef>
              <c:f>Data!$A$91</c:f>
            </c:strRef>
          </c:tx>
          <c:spPr>
            <a:ln cmpd="sng">
              <a:solidFill>
                <a:srgbClr val="281021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Data!$B$91:$Z$91</c:f>
              <c:numCache/>
            </c:numRef>
          </c:val>
        </c:ser>
        <c:ser>
          <c:idx val="28"/>
          <c:order val="28"/>
          <c:tx>
            <c:strRef>
              <c:f>Data!$A$92</c:f>
            </c:strRef>
          </c:tx>
          <c:spPr>
            <a:ln cmpd="sng">
              <a:solidFill>
                <a:srgbClr val="FF1C32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Data!$B$92:$Z$92</c:f>
              <c:numCache/>
            </c:numRef>
          </c:val>
        </c:ser>
        <c:ser>
          <c:idx val="29"/>
          <c:order val="29"/>
          <c:tx>
            <c:strRef>
              <c:f>Data!$A$93</c:f>
            </c:strRef>
          </c:tx>
          <c:spPr>
            <a:ln cmpd="sng">
              <a:solidFill>
                <a:srgbClr val="240C0A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Data!$B$93:$Z$93</c:f>
              <c:numCache/>
            </c:numRef>
          </c:val>
        </c:ser>
        <c:ser>
          <c:idx val="30"/>
          <c:order val="30"/>
          <c:tx>
            <c:strRef>
              <c:f>Data!$A$94</c:f>
            </c:strRef>
          </c:tx>
          <c:spPr>
            <a:ln cmpd="sng">
              <a:solidFill>
                <a:srgbClr val="5E3C05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Data!$B$94:$Z$94</c:f>
              <c:numCache/>
            </c:numRef>
          </c:val>
        </c:ser>
        <c:ser>
          <c:idx val="31"/>
          <c:order val="31"/>
          <c:tx>
            <c:strRef>
              <c:f>Data!$A$95</c:f>
            </c:strRef>
          </c:tx>
          <c:spPr>
            <a:ln cmpd="sng">
              <a:solidFill>
                <a:srgbClr val="0A5D64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Data!$B$95:$Z$95</c:f>
              <c:numCache/>
            </c:numRef>
          </c:val>
        </c:ser>
        <c:ser>
          <c:idx val="32"/>
          <c:order val="32"/>
          <c:tx>
            <c:strRef>
              <c:f>Data!$A$96</c:f>
            </c:strRef>
          </c:tx>
          <c:spPr>
            <a:ln cmpd="sng">
              <a:solidFill>
                <a:srgbClr val="01217D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Data!$B$96:$Z$96</c:f>
              <c:numCache/>
            </c:numRef>
          </c:val>
        </c:ser>
        <c:ser>
          <c:idx val="33"/>
          <c:order val="33"/>
          <c:tx>
            <c:strRef>
              <c:f>Data!$A$97</c:f>
            </c:strRef>
          </c:tx>
          <c:spPr>
            <a:ln cmpd="sng">
              <a:solidFill>
                <a:srgbClr val="652B55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Data!$B$97:$Z$97</c:f>
              <c:numCache/>
            </c:numRef>
          </c:val>
        </c:ser>
        <c:ser>
          <c:idx val="34"/>
          <c:order val="34"/>
          <c:tx>
            <c:strRef>
              <c:f>Data!$A$98</c:f>
            </c:strRef>
          </c:tx>
          <c:spPr>
            <a:ln cmpd="sng">
              <a:solidFill>
                <a:srgbClr val="FF487E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Data!$B$98:$Z$98</c:f>
              <c:numCache/>
            </c:numRef>
          </c:val>
        </c:ser>
        <c:ser>
          <c:idx val="35"/>
          <c:order val="35"/>
          <c:tx>
            <c:strRef>
              <c:f>Data!$A$99</c:f>
            </c:strRef>
          </c:tx>
          <c:spPr>
            <a:ln cmpd="sng">
              <a:solidFill>
                <a:srgbClr val="5C201C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Data!$B$99:$Z$99</c:f>
              <c:numCache/>
            </c:numRef>
          </c:val>
        </c:ser>
        <c:ser>
          <c:idx val="36"/>
          <c:order val="36"/>
          <c:tx>
            <c:strRef>
              <c:f>Data!$A$100</c:f>
            </c:strRef>
          </c:tx>
          <c:spPr>
            <a:ln cmpd="sng">
              <a:solidFill>
                <a:srgbClr val="966108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Data!$B$100:$Z$100</c:f>
              <c:numCache/>
            </c:numRef>
          </c:val>
        </c:ser>
        <c:ser>
          <c:idx val="37"/>
          <c:order val="37"/>
          <c:tx>
            <c:strRef>
              <c:f>Data!$A$101</c:f>
            </c:strRef>
          </c:tx>
          <c:spPr>
            <a:ln cmpd="sng">
              <a:solidFill>
                <a:srgbClr val="1095A1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Data!$B$101:$Z$101</c:f>
              <c:numCache/>
            </c:numRef>
          </c:val>
        </c:ser>
        <c:ser>
          <c:idx val="38"/>
          <c:order val="38"/>
          <c:tx>
            <c:strRef>
              <c:f>Data!$A$102</c:f>
            </c:strRef>
          </c:tx>
          <c:spPr>
            <a:ln cmpd="sng">
              <a:solidFill>
                <a:srgbClr val="0235C8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Data!$B$102:$Z$102</c:f>
              <c:numCache/>
            </c:numRef>
          </c:val>
        </c:ser>
        <c:ser>
          <c:idx val="39"/>
          <c:order val="39"/>
          <c:tx>
            <c:strRef>
              <c:f>Data!$A$103</c:f>
            </c:strRef>
          </c:tx>
          <c:spPr>
            <a:ln cmpd="sng">
              <a:solidFill>
                <a:srgbClr val="A14589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Data!$B$103:$Z$103</c:f>
              <c:numCache/>
            </c:numRef>
          </c:val>
        </c:ser>
        <c:ser>
          <c:idx val="40"/>
          <c:order val="40"/>
          <c:tx>
            <c:strRef>
              <c:f>Data!$A$104</c:f>
            </c:strRef>
          </c:tx>
          <c:spPr>
            <a:ln cmpd="sng">
              <a:solidFill>
                <a:srgbClr val="FF74CA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Data!$B$104:$Z$104</c:f>
              <c:numCache/>
            </c:numRef>
          </c:val>
        </c:ser>
        <c:ser>
          <c:idx val="41"/>
          <c:order val="41"/>
          <c:tx>
            <c:strRef>
              <c:f>Data!$A$105</c:f>
            </c:strRef>
          </c:tx>
          <c:spPr>
            <a:ln cmpd="sng">
              <a:solidFill>
                <a:srgbClr val="93342D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Data!$B$105:$Z$105</c:f>
              <c:numCache/>
            </c:numRef>
          </c:val>
        </c:ser>
        <c:ser>
          <c:idx val="42"/>
          <c:order val="42"/>
          <c:tx>
            <c:strRef>
              <c:f>Data!$A$106</c:f>
            </c:strRef>
          </c:tx>
          <c:spPr>
            <a:ln cmpd="sng">
              <a:solidFill>
                <a:srgbClr val="CF850B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Data!$B$106:$Z$106</c:f>
              <c:numCache/>
            </c:numRef>
          </c:val>
        </c:ser>
        <c:ser>
          <c:idx val="43"/>
          <c:order val="43"/>
          <c:tx>
            <c:strRef>
              <c:f>Data!$A$107</c:f>
            </c:strRef>
          </c:tx>
          <c:spPr>
            <a:ln cmpd="sng">
              <a:solidFill>
                <a:srgbClr val="16CEDD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Data!$B$107:$Z$107</c:f>
              <c:numCache/>
            </c:numRef>
          </c:val>
        </c:ser>
        <c:ser>
          <c:idx val="44"/>
          <c:order val="44"/>
          <c:tx>
            <c:strRef>
              <c:f>Data!$A$108</c:f>
            </c:strRef>
          </c:tx>
          <c:spPr>
            <a:ln cmpd="sng">
              <a:solidFill>
                <a:srgbClr val="034913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Data!$B$108:$Z$108</c:f>
              <c:numCache/>
            </c:numRef>
          </c:val>
        </c:ser>
        <c:ser>
          <c:idx val="45"/>
          <c:order val="45"/>
          <c:tx>
            <c:strRef>
              <c:f>Data!$A$109</c:f>
            </c:strRef>
          </c:tx>
          <c:spPr>
            <a:ln cmpd="sng">
              <a:solidFill>
                <a:srgbClr val="DE5FBC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Data!$B$109:$Z$109</c:f>
              <c:numCache/>
            </c:numRef>
          </c:val>
        </c:ser>
        <c:ser>
          <c:idx val="46"/>
          <c:order val="46"/>
          <c:tx>
            <c:strRef>
              <c:f>Data!$A$110</c:f>
            </c:strRef>
          </c:tx>
          <c:spPr>
            <a:ln cmpd="sng">
              <a:solidFill>
                <a:srgbClr val="FFA016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Data!$B$110:$Z$110</c:f>
              <c:numCache/>
            </c:numRef>
          </c:val>
        </c:ser>
        <c:ser>
          <c:idx val="47"/>
          <c:order val="47"/>
          <c:tx>
            <c:strRef>
              <c:f>Data!$A$111</c:f>
            </c:strRef>
          </c:tx>
          <c:spPr>
            <a:ln cmpd="sng">
              <a:solidFill>
                <a:srgbClr val="CA483E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Data!$B$111:$Z$111</c:f>
              <c:numCache/>
            </c:numRef>
          </c:val>
        </c:ser>
        <c:ser>
          <c:idx val="48"/>
          <c:order val="48"/>
          <c:tx>
            <c:strRef>
              <c:f>Data!$A$112</c:f>
            </c:strRef>
          </c:tx>
          <c:spPr>
            <a:ln cmpd="sng">
              <a:solidFill>
                <a:srgbClr val="08AA0E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Data!$B$112:$Z$112</c:f>
              <c:numCache/>
            </c:numRef>
          </c:val>
        </c:ser>
        <c:ser>
          <c:idx val="49"/>
          <c:order val="49"/>
          <c:tx>
            <c:strRef>
              <c:f>Data!$A$113</c:f>
            </c:strRef>
          </c:tx>
          <c:spPr>
            <a:ln cmpd="sng">
              <a:solidFill>
                <a:srgbClr val="1C061A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Data!$B$113:$Z$113</c:f>
              <c:numCache/>
            </c:numRef>
          </c:val>
        </c:ser>
        <c:ser>
          <c:idx val="50"/>
          <c:order val="50"/>
          <c:tx>
            <c:strRef>
              <c:f>Data!$A$114</c:f>
            </c:strRef>
          </c:tx>
          <c:spPr>
            <a:ln cmpd="sng">
              <a:solidFill>
                <a:srgbClr val="055D5E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Data!$B$114:$Z$114</c:f>
              <c:numCache/>
            </c:numRef>
          </c:val>
        </c:ser>
        <c:ser>
          <c:idx val="51"/>
          <c:order val="51"/>
          <c:tx>
            <c:strRef>
              <c:f>Data!$A$115</c:f>
            </c:strRef>
          </c:tx>
          <c:spPr>
            <a:ln cmpd="sng">
              <a:solidFill>
                <a:srgbClr val="1B79F0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Data!$B$115:$Z$115</c:f>
              <c:numCache/>
            </c:numRef>
          </c:val>
        </c:ser>
        <c:ser>
          <c:idx val="52"/>
          <c:order val="52"/>
          <c:tx>
            <c:strRef>
              <c:f>Data!$A$116</c:f>
            </c:strRef>
          </c:tx>
          <c:spPr>
            <a:ln cmpd="sng">
              <a:solidFill>
                <a:srgbClr val="FFCB63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Data!$B$116:$Z$116</c:f>
              <c:numCache/>
            </c:numRef>
          </c:val>
        </c:ser>
        <c:ser>
          <c:idx val="53"/>
          <c:order val="53"/>
          <c:tx>
            <c:strRef>
              <c:f>Data!$A$117</c:f>
            </c:strRef>
          </c:tx>
          <c:spPr>
            <a:ln cmpd="sng">
              <a:solidFill>
                <a:srgbClr val="025B4F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Data!$B$117:$Z$117</c:f>
              <c:numCache/>
            </c:numRef>
          </c:val>
        </c:ser>
        <c:ser>
          <c:idx val="54"/>
          <c:order val="54"/>
          <c:tx>
            <c:strRef>
              <c:f>Data!$A$118</c:f>
            </c:strRef>
          </c:tx>
          <c:spPr>
            <a:ln cmpd="sng">
              <a:solidFill>
                <a:srgbClr val="40CE12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Data!$B$118:$Z$118</c:f>
              <c:numCache/>
            </c:numRef>
          </c:val>
        </c:ser>
        <c:ser>
          <c:idx val="55"/>
          <c:order val="55"/>
          <c:tx>
            <c:strRef>
              <c:f>Data!$A$119</c:f>
            </c:strRef>
          </c:tx>
          <c:spPr>
            <a:ln cmpd="sng">
              <a:solidFill>
                <a:srgbClr val="233F56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Data!$B$119:$Z$119</c:f>
              <c:numCache/>
            </c:numRef>
          </c:val>
        </c:ser>
        <c:ser>
          <c:idx val="56"/>
          <c:order val="56"/>
          <c:tx>
            <c:strRef>
              <c:f>Data!$A$120</c:f>
            </c:strRef>
          </c:tx>
          <c:spPr>
            <a:ln cmpd="sng">
              <a:solidFill>
                <a:srgbClr val="0671AA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Data!$B$120:$Z$120</c:f>
              <c:numCache/>
            </c:numRef>
          </c:val>
        </c:ser>
        <c:ser>
          <c:idx val="57"/>
          <c:order val="57"/>
          <c:tx>
            <c:strRef>
              <c:f>Data!$A$121</c:f>
            </c:strRef>
          </c:tx>
          <c:spPr>
            <a:ln cmpd="sng">
              <a:solidFill>
                <a:srgbClr val="589323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Data!$B$121:$Z$121</c:f>
              <c:numCache/>
            </c:numRef>
          </c:val>
        </c:ser>
        <c:ser>
          <c:idx val="58"/>
          <c:order val="58"/>
          <c:tx>
            <c:strRef>
              <c:f>Data!$A$122</c:f>
            </c:strRef>
          </c:tx>
          <c:spPr>
            <a:ln cmpd="sng">
              <a:solidFill>
                <a:srgbClr val="FFF7AF"/>
              </a:solidFill>
            </a:ln>
          </c:spPr>
          <c:marker>
            <c:symbol val="none"/>
          </c:marker>
          <c:cat>
            <c:strRef>
              <c:f>Data!$B$63:$Z$63</c:f>
            </c:strRef>
          </c:cat>
          <c:val>
            <c:numRef>
              <c:f>Data!$B$122:$Z$122</c:f>
              <c:numCache/>
            </c:numRef>
          </c:val>
        </c:ser>
        <c:axId val="819419527"/>
        <c:axId val="2020752703"/>
      </c:radarChart>
      <c:catAx>
        <c:axId val="819419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20752703"/>
      </c:catAx>
      <c:valAx>
        <c:axId val="202075270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819419527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Price-Performance-Ratio [Euros/Points] und Price in Germany [Euros]</a:t>
            </a:r>
          </a:p>
        </c:rich>
      </c:tx>
      <c:layout>
        <c:manualLayout>
          <c:xMode val="edge"/>
          <c:yMode val="edge"/>
          <c:x val="0.02925"/>
          <c:y val="0.05"/>
        </c:manualLayout>
      </c:layout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Charts!$C$1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0"/>
          </c:trendline>
          <c:xVal>
            <c:numRef>
              <c:f>Charts!$B$2:$B$60</c:f>
            </c:numRef>
          </c:xVal>
          <c:yVal>
            <c:numRef>
              <c:f>Charts!$C$2:$C$60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2869746"/>
        <c:axId val="586933412"/>
      </c:scatterChart>
      <c:valAx>
        <c:axId val="1022869746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Price in Germany [Euro]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86933412"/>
      </c:valAx>
      <c:valAx>
        <c:axId val="58693341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Price-Performance-Ratio  [Euros/Points]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22869746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 Points (considering engine power) vs. Price in Germany [Euros]
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Charts!$D$1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dPt>
            <c:idx val="6"/>
            <c:marker>
              <c:symbol val="none"/>
            </c:marker>
          </c:dPt>
          <c:dPt>
            <c:idx val="9"/>
            <c:marker>
              <c:symbol val="none"/>
            </c:marker>
          </c:dPt>
          <c:dPt>
            <c:idx val="10"/>
            <c:marker>
              <c:symbol val="none"/>
            </c:marker>
          </c:dPt>
          <c:dPt>
            <c:idx val="11"/>
            <c:marker>
              <c:symbol val="none"/>
            </c:marker>
          </c:dPt>
          <c:dPt>
            <c:idx val="17"/>
            <c:marker>
              <c:symbol val="none"/>
            </c:marker>
          </c:dPt>
          <c:dPt>
            <c:idx val="18"/>
            <c:marker>
              <c:symbol val="none"/>
            </c:marker>
          </c:dPt>
          <c:dPt>
            <c:idx val="19"/>
            <c:marker>
              <c:symbol val="none"/>
            </c:marker>
          </c:dPt>
          <c:dPt>
            <c:idx val="25"/>
            <c:marker>
              <c:symbol val="none"/>
            </c:marker>
          </c:dPt>
          <c:dPt>
            <c:idx val="26"/>
            <c:marker>
              <c:symbol val="none"/>
            </c:marker>
          </c:dPt>
          <c:dPt>
            <c:idx val="27"/>
            <c:marker>
              <c:symbol val="none"/>
            </c:marker>
          </c:dPt>
          <c:dPt>
            <c:idx val="28"/>
            <c:marker>
              <c:symbol val="none"/>
            </c:marker>
          </c:dPt>
          <c:dPt>
            <c:idx val="30"/>
            <c:marker>
              <c:symbol val="none"/>
            </c:marker>
          </c:dPt>
          <c:dPt>
            <c:idx val="31"/>
            <c:marker>
              <c:symbol val="none"/>
            </c:marker>
          </c:dPt>
          <c:dPt>
            <c:idx val="32"/>
            <c:marker>
              <c:symbol val="none"/>
            </c:marker>
          </c:dPt>
          <c:xVal>
            <c:numRef>
              <c:f>Charts!$B$2:$B$60</c:f>
            </c:numRef>
          </c:xVal>
          <c:yVal>
            <c:numRef>
              <c:f>Charts!$D$2:$D$60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6038717"/>
        <c:axId val="1728934745"/>
      </c:scatterChart>
      <c:valAx>
        <c:axId val="1536038717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Price in Germany [Euro]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728934745"/>
      </c:valAx>
      <c:valAx>
        <c:axId val="1728934745"/>
        <c:scaling>
          <c:orientation val="minMax"/>
          <c:min val="55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Points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36038717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 Points (neglecting engine power) vs.Price in Germany [Euros]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Charts!$E$1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dPt>
            <c:idx val="0"/>
            <c:marker>
              <c:symbol val="none"/>
            </c:marker>
          </c:dPt>
          <c:dPt>
            <c:idx val="1"/>
            <c:marker>
              <c:symbol val="none"/>
            </c:marker>
          </c:dPt>
          <c:dPt>
            <c:idx val="6"/>
            <c:marker>
              <c:symbol val="none"/>
            </c:marker>
          </c:dPt>
          <c:dPt>
            <c:idx val="9"/>
            <c:marker>
              <c:symbol val="none"/>
            </c:marker>
          </c:dPt>
          <c:dPt>
            <c:idx val="10"/>
            <c:marker>
              <c:symbol val="none"/>
            </c:marker>
          </c:dPt>
          <c:dPt>
            <c:idx val="11"/>
            <c:marker>
              <c:symbol val="none"/>
            </c:marker>
          </c:dPt>
          <c:dPt>
            <c:idx val="16"/>
            <c:marker>
              <c:symbol val="none"/>
            </c:marker>
          </c:dPt>
          <c:dPt>
            <c:idx val="17"/>
            <c:marker>
              <c:symbol val="none"/>
            </c:marker>
          </c:dPt>
          <c:dPt>
            <c:idx val="18"/>
            <c:marker>
              <c:symbol val="none"/>
            </c:marker>
          </c:dPt>
          <c:dPt>
            <c:idx val="19"/>
            <c:marker>
              <c:symbol val="none"/>
            </c:marker>
          </c:dPt>
          <c:dPt>
            <c:idx val="22"/>
            <c:marker>
              <c:symbol val="none"/>
            </c:marker>
          </c:dPt>
          <c:dPt>
            <c:idx val="24"/>
            <c:marker>
              <c:symbol val="none"/>
            </c:marker>
          </c:dPt>
          <c:dPt>
            <c:idx val="25"/>
            <c:marker>
              <c:symbol val="none"/>
            </c:marker>
          </c:dPt>
          <c:dPt>
            <c:idx val="26"/>
            <c:marker>
              <c:symbol val="none"/>
            </c:marker>
          </c:dPt>
          <c:dPt>
            <c:idx val="27"/>
            <c:marker>
              <c:symbol val="diamond"/>
              <c:size val="10"/>
              <c:spPr>
                <a:solidFill>
                  <a:srgbClr val="FF9900"/>
                </a:solidFill>
                <a:ln cmpd="sng">
                  <a:solidFill>
                    <a:srgbClr val="FF9900"/>
                  </a:solidFill>
                </a:ln>
              </c:spPr>
            </c:marker>
          </c:dPt>
          <c:dPt>
            <c:idx val="28"/>
            <c:marker>
              <c:symbol val="none"/>
            </c:marker>
          </c:dPt>
          <c:dPt>
            <c:idx val="29"/>
            <c:marker>
              <c:symbol val="none"/>
            </c:marker>
          </c:dPt>
          <c:dPt>
            <c:idx val="30"/>
            <c:marker>
              <c:symbol val="none"/>
            </c:marker>
          </c:dPt>
          <c:dPt>
            <c:idx val="31"/>
            <c:marker>
              <c:symbol val="none"/>
            </c:marker>
          </c:dPt>
          <c:dPt>
            <c:idx val="32"/>
            <c:marker>
              <c:symbol val="none"/>
            </c:marker>
          </c:dPt>
          <c:dPt>
            <c:idx val="33"/>
            <c:marker>
              <c:symbol val="none"/>
            </c:marker>
          </c:dPt>
          <c:xVal>
            <c:numRef>
              <c:f>Charts!$B$2:$B$60</c:f>
            </c:numRef>
          </c:xVal>
          <c:yVal>
            <c:numRef>
              <c:f>Charts!$E$2:$E$60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7904241"/>
        <c:axId val="818228078"/>
      </c:scatterChart>
      <c:valAx>
        <c:axId val="111790424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Price in Germany [Euro]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818228078"/>
      </c:valAx>
      <c:valAx>
        <c:axId val="818228078"/>
        <c:scaling>
          <c:orientation val="minMax"/>
          <c:min val="55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Points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17904241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 Points (neglecting engine power) vs.Price in Germany [Euros]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Charts!$E$1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dPt>
            <c:idx val="0"/>
            <c:marker>
              <c:symbol val="none"/>
            </c:marker>
          </c:dPt>
          <c:dPt>
            <c:idx val="1"/>
            <c:marker>
              <c:symbol val="none"/>
            </c:marker>
          </c:dPt>
          <c:dPt>
            <c:idx val="6"/>
            <c:marker>
              <c:symbol val="none"/>
            </c:marker>
          </c:dPt>
          <c:dPt>
            <c:idx val="9"/>
            <c:marker>
              <c:symbol val="none"/>
            </c:marker>
          </c:dPt>
          <c:dPt>
            <c:idx val="10"/>
            <c:marker>
              <c:symbol val="none"/>
            </c:marker>
          </c:dPt>
          <c:dPt>
            <c:idx val="11"/>
            <c:marker>
              <c:symbol val="none"/>
            </c:marker>
          </c:dPt>
          <c:dPt>
            <c:idx val="12"/>
            <c:marker>
              <c:symbol val="none"/>
            </c:marker>
          </c:dPt>
          <c:dPt>
            <c:idx val="15"/>
            <c:marker>
              <c:symbol val="none"/>
            </c:marker>
          </c:dPt>
          <c:dPt>
            <c:idx val="16"/>
            <c:marker>
              <c:symbol val="none"/>
            </c:marker>
          </c:dPt>
          <c:dPt>
            <c:idx val="17"/>
            <c:marker>
              <c:symbol val="none"/>
            </c:marker>
          </c:dPt>
          <c:dPt>
            <c:idx val="18"/>
            <c:marker>
              <c:symbol val="none"/>
            </c:marker>
          </c:dPt>
          <c:dPt>
            <c:idx val="19"/>
            <c:marker>
              <c:symbol val="none"/>
            </c:marker>
          </c:dPt>
          <c:dPt>
            <c:idx val="22"/>
            <c:marker>
              <c:symbol val="none"/>
            </c:marker>
          </c:dPt>
          <c:dPt>
            <c:idx val="24"/>
            <c:marker>
              <c:symbol val="none"/>
            </c:marker>
          </c:dPt>
          <c:dPt>
            <c:idx val="25"/>
            <c:marker>
              <c:symbol val="none"/>
            </c:marker>
          </c:dPt>
          <c:dPt>
            <c:idx val="26"/>
            <c:marker>
              <c:symbol val="none"/>
            </c:marker>
          </c:dPt>
          <c:dPt>
            <c:idx val="27"/>
            <c:marker>
              <c:symbol val="diamond"/>
              <c:size val="10"/>
              <c:spPr>
                <a:solidFill>
                  <a:srgbClr val="FF9900"/>
                </a:solidFill>
                <a:ln cmpd="sng">
                  <a:solidFill>
                    <a:srgbClr val="FF9900"/>
                  </a:solidFill>
                </a:ln>
              </c:spPr>
            </c:marker>
          </c:dPt>
          <c:dPt>
            <c:idx val="28"/>
            <c:marker>
              <c:symbol val="none"/>
            </c:marker>
          </c:dPt>
          <c:dPt>
            <c:idx val="29"/>
            <c:marker>
              <c:symbol val="none"/>
            </c:marker>
          </c:dPt>
          <c:dPt>
            <c:idx val="30"/>
            <c:marker>
              <c:symbol val="none"/>
            </c:marker>
          </c:dPt>
          <c:dPt>
            <c:idx val="31"/>
            <c:marker>
              <c:symbol val="none"/>
            </c:marker>
          </c:dPt>
          <c:dPt>
            <c:idx val="32"/>
            <c:marker>
              <c:symbol val="none"/>
            </c:marker>
          </c:dPt>
          <c:dPt>
            <c:idx val="33"/>
            <c:marker>
              <c:symbol val="none"/>
            </c:marker>
          </c:dPt>
          <c:xVal>
            <c:numRef>
              <c:f>Charts!$B$2:$B$60</c:f>
            </c:numRef>
          </c:xVal>
          <c:yVal>
            <c:numRef>
              <c:f>Charts!$E$2:$E$60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6807827"/>
        <c:axId val="430196308"/>
      </c:scatterChart>
      <c:valAx>
        <c:axId val="1166807827"/>
        <c:scaling>
          <c:orientation val="minMax"/>
          <c:max val="9000.0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Price in Germany [Euro]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430196308"/>
      </c:valAx>
      <c:valAx>
        <c:axId val="430196308"/>
        <c:scaling>
          <c:orientation val="minMax"/>
          <c:max val="75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Points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66807827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radarChart>
        <c:radarStyle val="marker"/>
        <c:ser>
          <c:idx val="0"/>
          <c:order val="0"/>
          <c:tx>
            <c:strRef>
              <c:f>'Ranking 1'!$G$2</c:f>
            </c:strRef>
          </c:tx>
          <c:spPr>
            <a:ln cmpd="sng" w="19050"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1'!$H$2:$M$2</c:f>
              <c:numCache/>
            </c:numRef>
          </c:val>
        </c:ser>
        <c:ser>
          <c:idx val="1"/>
          <c:order val="1"/>
          <c:tx>
            <c:strRef>
              <c:f>'Ranking 1'!$G$3</c:f>
            </c:strRef>
          </c:tx>
          <c:spPr>
            <a:ln cmpd="sng" w="190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1'!$H$3:$M$3</c:f>
              <c:numCache/>
            </c:numRef>
          </c:val>
        </c:ser>
        <c:ser>
          <c:idx val="2"/>
          <c:order val="2"/>
          <c:tx>
            <c:strRef>
              <c:f>'Ranking 1'!$G$4</c:f>
            </c:strRef>
          </c:tx>
          <c:spPr>
            <a:ln cmpd="sng" w="19050"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1'!$H$4:$M$4</c:f>
              <c:numCache/>
            </c:numRef>
          </c:val>
        </c:ser>
        <c:ser>
          <c:idx val="3"/>
          <c:order val="3"/>
          <c:tx>
            <c:strRef>
              <c:f>'Ranking 1'!$G$5</c:f>
            </c:strRef>
          </c:tx>
          <c:spPr>
            <a:ln cmpd="sng" w="19050">
              <a:solidFill>
                <a:srgbClr val="4A86E8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1'!$H$5:$M$5</c:f>
              <c:numCache/>
            </c:numRef>
          </c:val>
        </c:ser>
        <c:ser>
          <c:idx val="4"/>
          <c:order val="4"/>
          <c:tx>
            <c:strRef>
              <c:f>'Ranking 1'!$G$6</c:f>
            </c:strRef>
          </c:tx>
          <c:spPr>
            <a:ln cmpd="sng" w="38100">
              <a:solidFill>
                <a:srgbClr val="00FF00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1'!$H$6:$M$6</c:f>
              <c:numCache/>
            </c:numRef>
          </c:val>
        </c:ser>
        <c:ser>
          <c:idx val="5"/>
          <c:order val="5"/>
          <c:tx>
            <c:strRef>
              <c:f>'Ranking 1'!$G$7</c:f>
            </c:strRef>
          </c:tx>
          <c:spPr>
            <a:ln cmpd="sng" w="19050">
              <a:solidFill>
                <a:srgbClr val="FF00FF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1'!$H$7:$M$7</c:f>
              <c:numCache/>
            </c:numRef>
          </c:val>
        </c:ser>
        <c:ser>
          <c:idx val="6"/>
          <c:order val="6"/>
          <c:tx>
            <c:strRef>
              <c:f>'Ranking 1'!$G$8</c:f>
            </c:strRef>
          </c:tx>
          <c:spPr>
            <a:ln cmpd="sng" w="19050">
              <a:solidFill>
                <a:srgbClr val="38761D"/>
              </a:solidFill>
            </a:ln>
          </c:spPr>
          <c:marker>
            <c:symbol val="circle"/>
            <c:size val="5"/>
            <c:spPr>
              <a:solidFill>
                <a:srgbClr val="38761D"/>
              </a:solidFill>
              <a:ln cmpd="sng">
                <a:solidFill>
                  <a:srgbClr val="38761D"/>
                </a:solidFill>
              </a:ln>
            </c:spPr>
          </c:marker>
          <c:cat>
            <c:strRef>
              <c:f>'Ranking 1'!$H$1:$M$1</c:f>
            </c:strRef>
          </c:cat>
          <c:val>
            <c:numRef>
              <c:f>'Ranking 1'!$H$8:$M$8</c:f>
              <c:numCache/>
            </c:numRef>
          </c:val>
        </c:ser>
        <c:ser>
          <c:idx val="7"/>
          <c:order val="7"/>
          <c:tx>
            <c:strRef>
              <c:f>'Ranking 1'!$G$9</c:f>
            </c:strRef>
          </c:tx>
          <c:spPr>
            <a:ln cmpd="sng" w="19050">
              <a:solidFill>
                <a:srgbClr val="FF0000"/>
              </a:solidFill>
              <a:prstDash val="dash"/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1'!$H$9:$M$9</c:f>
              <c:numCache/>
            </c:numRef>
          </c:val>
        </c:ser>
        <c:ser>
          <c:idx val="8"/>
          <c:order val="8"/>
          <c:tx>
            <c:strRef>
              <c:f>'Ranking 1'!$G$10</c:f>
            </c:strRef>
          </c:tx>
          <c:spPr>
            <a:ln cmpd="sng" w="19050">
              <a:solidFill>
                <a:srgbClr val="FF9900"/>
              </a:solidFill>
              <a:prstDash val="dash"/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1'!$H$10:$M$10</c:f>
              <c:numCache/>
            </c:numRef>
          </c:val>
        </c:ser>
        <c:ser>
          <c:idx val="9"/>
          <c:order val="9"/>
          <c:tx>
            <c:strRef>
              <c:f>'Ranking 1'!$G$11</c:f>
            </c:strRef>
          </c:tx>
          <c:spPr>
            <a:ln cmpd="sng">
              <a:solidFill>
                <a:srgbClr val="71C287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1'!$H$11:$M$11</c:f>
              <c:numCache/>
            </c:numRef>
          </c:val>
        </c:ser>
        <c:ser>
          <c:idx val="10"/>
          <c:order val="10"/>
          <c:tx>
            <c:strRef>
              <c:f>'Ranking 1'!$G$12</c:f>
            </c:strRef>
          </c:tx>
          <c:spPr>
            <a:ln cmpd="sng">
              <a:solidFill>
                <a:srgbClr val="FF994D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1'!$H$12:$M$12</c:f>
              <c:numCache/>
            </c:numRef>
          </c:val>
        </c:ser>
        <c:ser>
          <c:idx val="11"/>
          <c:order val="11"/>
          <c:tx>
            <c:strRef>
              <c:f>'Ranking 1'!$G$13</c:f>
            </c:strRef>
          </c:tx>
          <c:spPr>
            <a:ln cmpd="sng">
              <a:solidFill>
                <a:srgbClr val="7ED1D7"/>
              </a:solidFill>
            </a:ln>
          </c:spPr>
          <c:marker>
            <c:symbol val="none"/>
          </c:marker>
          <c:cat>
            <c:strRef>
              <c:f>'Ranking 1'!$H$1:$M$1</c:f>
            </c:strRef>
          </c:cat>
          <c:val>
            <c:numRef>
              <c:f>'Ranking 1'!$H$13:$M$13</c:f>
              <c:numCache/>
            </c:numRef>
          </c:val>
        </c:ser>
        <c:axId val="743979547"/>
        <c:axId val="828370252"/>
      </c:radarChart>
      <c:catAx>
        <c:axId val="7439795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828370252"/>
      </c:catAx>
      <c:valAx>
        <c:axId val="82837025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743979547"/>
      </c:valAx>
    </c:plotArea>
    <c:legend>
      <c:legendPos val="b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radarChart>
        <c:radarStyle val="marker"/>
        <c:ser>
          <c:idx val="0"/>
          <c:order val="0"/>
          <c:tx>
            <c:strRef>
              <c:f>'Ranking 2'!$G$2</c:f>
            </c:strRef>
          </c:tx>
          <c:spPr>
            <a:ln cmpd="sng" w="19050">
              <a:solidFill>
                <a:srgbClr val="FFFF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2'!$H$2:$M$2</c:f>
              <c:numCache/>
            </c:numRef>
          </c:val>
        </c:ser>
        <c:ser>
          <c:idx val="1"/>
          <c:order val="1"/>
          <c:tx>
            <c:strRef>
              <c:f>'Ranking 2'!$G$3</c:f>
            </c:strRef>
          </c:tx>
          <c:spPr>
            <a:ln cmpd="sng" w="19050">
              <a:solidFill>
                <a:srgbClr val="FF99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2'!$H$3:$M$3</c:f>
              <c:numCache/>
            </c:numRef>
          </c:val>
        </c:ser>
        <c:ser>
          <c:idx val="2"/>
          <c:order val="2"/>
          <c:tx>
            <c:strRef>
              <c:f>'Ranking 2'!$G$4</c:f>
            </c:strRef>
          </c:tx>
          <c:spPr>
            <a:ln cmpd="sng" w="19050">
              <a:solidFill>
                <a:srgbClr val="FF9900"/>
              </a:solidFill>
              <a:prstDash val="dash"/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2'!$H$4:$M$4</c:f>
              <c:numCache/>
            </c:numRef>
          </c:val>
        </c:ser>
        <c:ser>
          <c:idx val="3"/>
          <c:order val="3"/>
          <c:tx>
            <c:strRef>
              <c:f>'Ranking 2'!$G$5</c:f>
            </c:strRef>
          </c:tx>
          <c:spPr>
            <a:ln cmpd="sng" w="19050">
              <a:solidFill>
                <a:srgbClr val="4A86E8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2'!$H$5:$M$5</c:f>
              <c:numCache/>
            </c:numRef>
          </c:val>
        </c:ser>
        <c:ser>
          <c:idx val="4"/>
          <c:order val="4"/>
          <c:tx>
            <c:strRef>
              <c:f>'Ranking 2'!$G$6</c:f>
            </c:strRef>
          </c:tx>
          <c:spPr>
            <a:ln cmpd="sng" w="38100">
              <a:solidFill>
                <a:srgbClr val="FF9900"/>
              </a:solidFill>
              <a:prstDash val="sysDot"/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2'!$H$6:$M$6</c:f>
              <c:numCache/>
            </c:numRef>
          </c:val>
        </c:ser>
        <c:ser>
          <c:idx val="5"/>
          <c:order val="5"/>
          <c:tx>
            <c:strRef>
              <c:f>'Ranking 2'!$G$7</c:f>
            </c:strRef>
          </c:tx>
          <c:spPr>
            <a:ln cmpd="sng" w="19050">
              <a:solidFill>
                <a:srgbClr val="FF00FF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2'!$H$7:$M$7</c:f>
              <c:numCache/>
            </c:numRef>
          </c:val>
        </c:ser>
        <c:ser>
          <c:idx val="6"/>
          <c:order val="6"/>
          <c:tx>
            <c:strRef>
              <c:f>'Ranking 2'!$G$8</c:f>
            </c:strRef>
          </c:tx>
          <c:spPr>
            <a:ln cmpd="sng" w="190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2'!$H$8:$M$8</c:f>
              <c:numCache/>
            </c:numRef>
          </c:val>
        </c:ser>
        <c:axId val="424181465"/>
        <c:axId val="1311391819"/>
      </c:radarChart>
      <c:catAx>
        <c:axId val="42418146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11391819"/>
      </c:catAx>
      <c:valAx>
        <c:axId val="131139181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424181465"/>
      </c:valAx>
    </c:plotArea>
    <c:legend>
      <c:legendPos val="b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radarChart>
        <c:radarStyle val="marker"/>
        <c:ser>
          <c:idx val="0"/>
          <c:order val="0"/>
          <c:tx>
            <c:strRef>
              <c:f>'Ranking 2'!$G$17</c:f>
            </c:strRef>
          </c:tx>
          <c:spPr>
            <a:ln cmpd="sng" w="19050">
              <a:solidFill>
                <a:srgbClr val="FF99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2'!$H$17:$M$17</c:f>
              <c:numCache/>
            </c:numRef>
          </c:val>
        </c:ser>
        <c:ser>
          <c:idx val="1"/>
          <c:order val="1"/>
          <c:tx>
            <c:strRef>
              <c:f>'Ranking 2'!$G$18</c:f>
            </c:strRef>
          </c:tx>
          <c:spPr>
            <a:ln cmpd="sng" w="19050">
              <a:solidFill>
                <a:srgbClr val="FF9900"/>
              </a:solidFill>
              <a:prstDash val="dash"/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2'!$H$18:$M$18</c:f>
              <c:numCache/>
            </c:numRef>
          </c:val>
        </c:ser>
        <c:ser>
          <c:idx val="2"/>
          <c:order val="2"/>
          <c:tx>
            <c:strRef>
              <c:f>'Ranking 2'!$G$19</c:f>
            </c:strRef>
          </c:tx>
          <c:spPr>
            <a:ln cmpd="sng" w="38100">
              <a:solidFill>
                <a:srgbClr val="00FF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2'!$H$19:$M$19</c:f>
              <c:numCache/>
            </c:numRef>
          </c:val>
        </c:ser>
        <c:ser>
          <c:idx val="3"/>
          <c:order val="3"/>
          <c:tx>
            <c:strRef>
              <c:f>'Ranking 2'!$G$20</c:f>
            </c:strRef>
          </c:tx>
          <c:spPr>
            <a:ln cmpd="sng" w="190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2'!$H$20:$M$20</c:f>
              <c:numCache/>
            </c:numRef>
          </c:val>
        </c:ser>
        <c:ser>
          <c:idx val="4"/>
          <c:order val="4"/>
          <c:tx>
            <c:strRef>
              <c:f>'Ranking 2'!$G$21</c:f>
            </c:strRef>
          </c:tx>
          <c:spPr>
            <a:ln cmpd="sng" w="19050">
              <a:solidFill>
                <a:srgbClr val="0000FF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2'!$H$21:$M$21</c:f>
              <c:numCache/>
            </c:numRef>
          </c:val>
        </c:ser>
        <c:ser>
          <c:idx val="5"/>
          <c:order val="5"/>
          <c:tx>
            <c:strRef>
              <c:f>'Ranking 2'!$G$2</c:f>
            </c:strRef>
          </c:tx>
          <c:spPr>
            <a:ln cmpd="sng" w="19050">
              <a:solidFill>
                <a:srgbClr val="A4C2F4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2'!$H$2:$M$2</c:f>
              <c:numCache/>
            </c:numRef>
          </c:val>
        </c:ser>
        <c:axId val="1941502241"/>
        <c:axId val="1030328837"/>
      </c:radarChart>
      <c:catAx>
        <c:axId val="194150224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30328837"/>
      </c:catAx>
      <c:valAx>
        <c:axId val="1030328837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41502241"/>
      </c:valAx>
    </c:plotArea>
    <c:legend>
      <c:legendPos val="b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radarChart>
        <c:radarStyle val="marker"/>
        <c:ser>
          <c:idx val="0"/>
          <c:order val="0"/>
          <c:tx>
            <c:strRef>
              <c:f>'Ranking 2'!$G$17</c:f>
            </c:strRef>
          </c:tx>
          <c:spPr>
            <a:ln cmpd="sng" w="19050">
              <a:solidFill>
                <a:srgbClr val="FF99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2'!$H$17:$M$17</c:f>
              <c:numCache/>
            </c:numRef>
          </c:val>
        </c:ser>
        <c:ser>
          <c:idx val="1"/>
          <c:order val="1"/>
          <c:tx>
            <c:strRef>
              <c:f>'Ranking 2'!$G$15</c:f>
            </c:strRef>
          </c:tx>
          <c:spPr>
            <a:ln cmpd="sng" w="190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2'!$H$15:$M$15</c:f>
              <c:numCache/>
            </c:numRef>
          </c:val>
        </c:ser>
        <c:ser>
          <c:idx val="2"/>
          <c:order val="2"/>
          <c:tx>
            <c:strRef>
              <c:f>'Ranking 2'!$G$27</c:f>
            </c:strRef>
          </c:tx>
          <c:spPr>
            <a:ln cmpd="sng" w="19050">
              <a:solidFill>
                <a:srgbClr val="00FF00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2'!$H$27:$M$27</c:f>
              <c:numCache/>
            </c:numRef>
          </c:val>
        </c:ser>
        <c:ser>
          <c:idx val="3"/>
          <c:order val="3"/>
          <c:tx>
            <c:strRef>
              <c:f>'Ranking 2'!$G$34</c:f>
            </c:strRef>
          </c:tx>
          <c:spPr>
            <a:ln cmpd="sng" w="19050">
              <a:solidFill>
                <a:srgbClr val="0000FF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2'!$H$34:$M$34</c:f>
              <c:numCache/>
            </c:numRef>
          </c:val>
        </c:ser>
        <c:ser>
          <c:idx val="4"/>
          <c:order val="4"/>
          <c:tx>
            <c:strRef>
              <c:f>'Ranking 2'!$G$41</c:f>
            </c:strRef>
          </c:tx>
          <c:spPr>
            <a:ln cmpd="sng" w="19050">
              <a:solidFill>
                <a:srgbClr val="FF00FF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2'!$H$41:$M$41</c:f>
              <c:numCache/>
            </c:numRef>
          </c:val>
        </c:ser>
        <c:ser>
          <c:idx val="5"/>
          <c:order val="5"/>
          <c:tx>
            <c:strRef>
              <c:f>'Ranking 2'!$G$2</c:f>
            </c:strRef>
          </c:tx>
          <c:spPr>
            <a:ln cmpd="sng" w="19050">
              <a:solidFill>
                <a:srgbClr val="A4C2F4"/>
              </a:solidFill>
            </a:ln>
          </c:spPr>
          <c:marker>
            <c:symbol val="none"/>
          </c:marker>
          <c:cat>
            <c:strRef>
              <c:f>'Ranking 2'!$H$1:$M$1</c:f>
            </c:strRef>
          </c:cat>
          <c:val>
            <c:numRef>
              <c:f>'Ranking 2'!$H$2:$M$2</c:f>
              <c:numCache/>
            </c:numRef>
          </c:val>
        </c:ser>
        <c:axId val="972667171"/>
        <c:axId val="1509216141"/>
      </c:radarChart>
      <c:catAx>
        <c:axId val="9726671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09216141"/>
      </c:catAx>
      <c:valAx>
        <c:axId val="1509216141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972667171"/>
      </c:valAx>
    </c:plotArea>
    <c:legend>
      <c:legendPos val="b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Dry weight vs Avg. suspension travel 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'Dry Weight - Susp. travel'!$C$1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'Dry Weight - Susp. travel'!$B$2:$B$54</c:f>
            </c:numRef>
          </c:xVal>
          <c:yVal>
            <c:numRef>
              <c:f>'Dry Weight - Susp. travel'!$C$2:$C$54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124559"/>
        <c:axId val="1896580102"/>
      </c:scatterChart>
      <c:valAx>
        <c:axId val="191124559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Dry Weight [kg]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96580102"/>
      </c:valAx>
      <c:valAx>
        <c:axId val="1896580102"/>
        <c:scaling>
          <c:orientation val="minMax"/>
          <c:min val="1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Avg. Supension Travel [mm]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1124559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Seat Height, 
unloaded [mm] und Dry weight 
[kg]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'Seat height vs. dry weight'!$C$1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xVal>
            <c:numRef>
              <c:f>'Seat height vs. dry weight'!$B$2:$B$60</c:f>
            </c:numRef>
          </c:xVal>
          <c:yVal>
            <c:numRef>
              <c:f>'Seat height vs. dry weight'!$C$2:$C$60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34226"/>
        <c:axId val="111425626"/>
      </c:scatterChart>
      <c:valAx>
        <c:axId val="2002834226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Dry weight 
[kg]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1425626"/>
      </c:valAx>
      <c:valAx>
        <c:axId val="111425626"/>
        <c:scaling>
          <c:orientation val="minMax"/>
          <c:min val="75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Seat Height, 
unloaded [mm]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02834226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Relationship Id="rId2" Type="http://schemas.openxmlformats.org/officeDocument/2006/relationships/chart" Target="../charts/chart3.xml"/><Relationship Id="rId3" Type="http://schemas.openxmlformats.org/officeDocument/2006/relationships/chart" Target="../charts/chart4.xml"/><Relationship Id="rId4" Type="http://schemas.openxmlformats.org/officeDocument/2006/relationships/chart" Target="../charts/chart5.xml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chart" Target="../charts/chart7.xml"/><Relationship Id="rId2" Type="http://schemas.openxmlformats.org/officeDocument/2006/relationships/chart" Target="../charts/chart8.xml"/><Relationship Id="rId3" Type="http://schemas.openxmlformats.org/officeDocument/2006/relationships/chart" Target="../charts/chart9.xml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31</xdr:col>
      <xdr:colOff>295275</xdr:colOff>
      <xdr:row>59</xdr:row>
      <xdr:rowOff>38100</xdr:rowOff>
    </xdr:from>
    <xdr:ext cx="11668125" cy="8258175"/>
    <xdr:graphicFrame>
      <xdr:nvGraphicFramePr>
        <xdr:cNvPr id="1" name="Chart 1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466725</xdr:colOff>
      <xdr:row>1</xdr:row>
      <xdr:rowOff>28575</xdr:rowOff>
    </xdr:from>
    <xdr:ext cx="5715000" cy="3419475"/>
    <xdr:graphicFrame>
      <xdr:nvGraphicFramePr>
        <xdr:cNvPr id="2" name="Chart 2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5</xdr:col>
      <xdr:colOff>466725</xdr:colOff>
      <xdr:row>30</xdr:row>
      <xdr:rowOff>9525</xdr:rowOff>
    </xdr:from>
    <xdr:ext cx="5715000" cy="3533775"/>
    <xdr:graphicFrame>
      <xdr:nvGraphicFramePr>
        <xdr:cNvPr id="3" name="Chart 3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5</xdr:col>
      <xdr:colOff>466725</xdr:colOff>
      <xdr:row>50</xdr:row>
      <xdr:rowOff>9525</xdr:rowOff>
    </xdr:from>
    <xdr:ext cx="5715000" cy="3533775"/>
    <xdr:graphicFrame>
      <xdr:nvGraphicFramePr>
        <xdr:cNvPr id="4" name="Chart 4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5</xdr:col>
      <xdr:colOff>466725</xdr:colOff>
      <xdr:row>73</xdr:row>
      <xdr:rowOff>9525</xdr:rowOff>
    </xdr:from>
    <xdr:ext cx="5715000" cy="3533775"/>
    <xdr:graphicFrame>
      <xdr:nvGraphicFramePr>
        <xdr:cNvPr id="5" name="Chart 5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7419975" cy="6324600"/>
    <xdr:graphicFrame>
      <xdr:nvGraphicFramePr>
        <xdr:cNvPr id="6" name="Chart 6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7419975" cy="6324600"/>
    <xdr:graphicFrame>
      <xdr:nvGraphicFramePr>
        <xdr:cNvPr id="7" name="Chart 7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8</xdr:col>
      <xdr:colOff>0</xdr:colOff>
      <xdr:row>0</xdr:row>
      <xdr:rowOff>0</xdr:rowOff>
    </xdr:from>
    <xdr:ext cx="7419975" cy="6324600"/>
    <xdr:graphicFrame>
      <xdr:nvGraphicFramePr>
        <xdr:cNvPr id="8" name="Chart 8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16</xdr:col>
      <xdr:colOff>0</xdr:colOff>
      <xdr:row>0</xdr:row>
      <xdr:rowOff>0</xdr:rowOff>
    </xdr:from>
    <xdr:ext cx="7419975" cy="6324600"/>
    <xdr:graphicFrame>
      <xdr:nvGraphicFramePr>
        <xdr:cNvPr id="9" name="Chart 9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952500</xdr:colOff>
      <xdr:row>0</xdr:row>
      <xdr:rowOff>342900</xdr:rowOff>
    </xdr:from>
    <xdr:ext cx="5715000" cy="3533775"/>
    <xdr:graphicFrame>
      <xdr:nvGraphicFramePr>
        <xdr:cNvPr id="10" name="Chart 10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200025</xdr:colOff>
      <xdr:row>0</xdr:row>
      <xdr:rowOff>247650</xdr:rowOff>
    </xdr:from>
    <xdr:ext cx="5715000" cy="3533775"/>
    <xdr:graphicFrame>
      <xdr:nvGraphicFramePr>
        <xdr:cNvPr id="11" name="Chart 11" title="Diagram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triumphmotorcycles.de/motorraeder/classic/bonneville-scrambler-1200/scrambler-1200-xe" TargetMode="External"/><Relationship Id="rId42" Type="http://schemas.openxmlformats.org/officeDocument/2006/relationships/hyperlink" Target="https://www.yamaha-motor.eu/de/de/products/offroad-motorraeder/adventure/tenere-700-2019/techspecs" TargetMode="External"/><Relationship Id="rId41" Type="http://schemas.openxmlformats.org/officeDocument/2006/relationships/hyperlink" Target="http://www.ummotorcycles.co.uk/models/UM125-ADV" TargetMode="External"/><Relationship Id="rId44" Type="http://schemas.openxmlformats.org/officeDocument/2006/relationships/hyperlink" Target="https://www.yamaha-motor.eu/de/de/products/offroad-motorraeder/competition/wr450f-2020/techspecs" TargetMode="External"/><Relationship Id="rId43" Type="http://schemas.openxmlformats.org/officeDocument/2006/relationships/hyperlink" Target="https://de.wikipedia.org/wiki/Yamaha_WR_250_R" TargetMode="External"/><Relationship Id="rId46" Type="http://schemas.openxmlformats.org/officeDocument/2006/relationships/hyperlink" Target="http://www.rallye-tenere.net/Stamb_xt_350.htm" TargetMode="External"/><Relationship Id="rId45" Type="http://schemas.openxmlformats.org/officeDocument/2006/relationships/hyperlink" Target="https://www.yamahamotorsports.com/dual-sport/models/xt250" TargetMode="External"/><Relationship Id="rId1" Type="http://schemas.openxmlformats.org/officeDocument/2006/relationships/hyperlink" Target="https://www.motorradonline.de/enduro/ajp-pr7-2018-exotische-allround-enduro-mit-swm-motor" TargetMode="External"/><Relationship Id="rId2" Type="http://schemas.openxmlformats.org/officeDocument/2006/relationships/hyperlink" Target="https://www.zongshenmotos.cl/wp-content/uploads/2019/03/rx3-2.pdf" TargetMode="External"/><Relationship Id="rId3" Type="http://schemas.openxmlformats.org/officeDocument/2006/relationships/hyperlink" Target="https://www.betamotor.com/de/moto/alp-4-0" TargetMode="External"/><Relationship Id="rId4" Type="http://schemas.openxmlformats.org/officeDocument/2006/relationships/hyperlink" Target="https://www.motorradonline.de/enduro/vergleichstest-einzylinder-reiseenduros-bmw-g-650-gs-und-yamaha-xt-660-z-tenere" TargetMode="External"/><Relationship Id="rId9" Type="http://schemas.openxmlformats.org/officeDocument/2006/relationships/hyperlink" Target="http://www.caballerofantic.com/en/rally/rally-500" TargetMode="External"/><Relationship Id="rId48" Type="http://schemas.openxmlformats.org/officeDocument/2006/relationships/hyperlink" Target="http://www.rallye-tenere.net/Stamb_xt_600_2kf.htm" TargetMode="External"/><Relationship Id="rId47" Type="http://schemas.openxmlformats.org/officeDocument/2006/relationships/hyperlink" Target="https://de.wikipedia.org/wiki/Yamaha_XT_500" TargetMode="External"/><Relationship Id="rId49" Type="http://schemas.openxmlformats.org/officeDocument/2006/relationships/hyperlink" Target="https://de.wikipedia.org/wiki/Yamaha_XT_660_R" TargetMode="External"/><Relationship Id="rId5" Type="http://schemas.openxmlformats.org/officeDocument/2006/relationships/hyperlink" Target="https://www.bmw-motorrad.de/de/models/adventure/r1250gs.html" TargetMode="External"/><Relationship Id="rId6" Type="http://schemas.openxmlformats.org/officeDocument/2006/relationships/hyperlink" Target="https://www.bmw-motorrad.de/de/models/adventure/r1250gsadventure.html" TargetMode="External"/><Relationship Id="rId7" Type="http://schemas.openxmlformats.org/officeDocument/2006/relationships/hyperlink" Target="https://www.ccm-motorcycles.com/bikes/gp450-adventure" TargetMode="External"/><Relationship Id="rId8" Type="http://schemas.openxmlformats.org/officeDocument/2006/relationships/hyperlink" Target="https://scramblerducati.com/de/bike/desertsled" TargetMode="External"/><Relationship Id="rId31" Type="http://schemas.openxmlformats.org/officeDocument/2006/relationships/hyperlink" Target="https://www.royalenfield.com/content/dam/royal-enfield/india/motorcycles/himalayan/specifications/himalayan-bs-VI.pdf" TargetMode="External"/><Relationship Id="rId30" Type="http://schemas.openxmlformats.org/officeDocument/2006/relationships/hyperlink" Target="http://minimaster.bplaced.net" TargetMode="External"/><Relationship Id="rId33" Type="http://schemas.openxmlformats.org/officeDocument/2006/relationships/hyperlink" Target="http://www.drz400s.de/technik_s.htm" TargetMode="External"/><Relationship Id="rId32" Type="http://schemas.openxmlformats.org/officeDocument/2006/relationships/hyperlink" Target="https://de.wikipedia.org/wiki/Suzuki_DR_350" TargetMode="External"/><Relationship Id="rId35" Type="http://schemas.openxmlformats.org/officeDocument/2006/relationships/hyperlink" Target="https://kunz-motors.de/sixdays-440/" TargetMode="External"/><Relationship Id="rId34" Type="http://schemas.openxmlformats.org/officeDocument/2006/relationships/hyperlink" Target="http://suzukicycles.com/Product%20Lines/Cycles/Products/DR650SE/2019/DR650S.aspx" TargetMode="External"/><Relationship Id="rId37" Type="http://schemas.openxmlformats.org/officeDocument/2006/relationships/hyperlink" Target="https://swm-motorrad.com/enduro/swm-rs-650-r/" TargetMode="External"/><Relationship Id="rId36" Type="http://schemas.openxmlformats.org/officeDocument/2006/relationships/hyperlink" Target="https://www.swm-motorcycles.it/models/rs-500-r/" TargetMode="External"/><Relationship Id="rId39" Type="http://schemas.openxmlformats.org/officeDocument/2006/relationships/hyperlink" Target="https://www.triumphmotorcycles.de/motorraeder/adventure/tiger-900-rally/rally" TargetMode="External"/><Relationship Id="rId38" Type="http://schemas.openxmlformats.org/officeDocument/2006/relationships/hyperlink" Target="http://swm-motorrad.de/modelle/on-road/superdual-x.html" TargetMode="External"/><Relationship Id="rId20" Type="http://schemas.openxmlformats.org/officeDocument/2006/relationships/hyperlink" Target="https://www.husqvarna-motorcycles.com/at/enduro/701-enduro-lr" TargetMode="External"/><Relationship Id="rId22" Type="http://schemas.openxmlformats.org/officeDocument/2006/relationships/hyperlink" Target="https://www.kawasaki.de/de/products/Dual_Purpose/2018/Versys-X_300/specifications?Uid=08B4XApZUV9aWVAOXl0KXA1dCQlRWVlYCQsKDVFYXQoNW1k" TargetMode="External"/><Relationship Id="rId21" Type="http://schemas.openxmlformats.org/officeDocument/2006/relationships/hyperlink" Target="https://www.1000ps.de/testbericht-2342465-kawasaki-klx-250-test" TargetMode="External"/><Relationship Id="rId24" Type="http://schemas.openxmlformats.org/officeDocument/2006/relationships/hyperlink" Target="https://www.ktm.com/de/travel/390-adventure" TargetMode="External"/><Relationship Id="rId23" Type="http://schemas.openxmlformats.org/officeDocument/2006/relationships/hyperlink" Target="https://www.ktm.com/de/freeride/freeride-250-f" TargetMode="External"/><Relationship Id="rId26" Type="http://schemas.openxmlformats.org/officeDocument/2006/relationships/hyperlink" Target="https://www.ktm.com/de/travel/690-enduro-r" TargetMode="External"/><Relationship Id="rId25" Type="http://schemas.openxmlformats.org/officeDocument/2006/relationships/hyperlink" Target="https://www.ktm.com/at/travel/450-rally" TargetMode="External"/><Relationship Id="rId28" Type="http://schemas.openxmlformats.org/officeDocument/2006/relationships/hyperlink" Target="https://www.ktm.com/de/travel/790-adventure-r" TargetMode="External"/><Relationship Id="rId27" Type="http://schemas.openxmlformats.org/officeDocument/2006/relationships/hyperlink" Target="https://www.ktm.com/de/travel/790-adventure" TargetMode="External"/><Relationship Id="rId29" Type="http://schemas.openxmlformats.org/officeDocument/2006/relationships/hyperlink" Target="https://www.ktm.com/de/travel/790-adventure-r-rally" TargetMode="External"/><Relationship Id="rId51" Type="http://schemas.openxmlformats.org/officeDocument/2006/relationships/hyperlink" Target="https://cdn.yamaha-motor.eu/owner-manuals/Motorcycles/P2BDF8199G1G.pdf" TargetMode="External"/><Relationship Id="rId50" Type="http://schemas.openxmlformats.org/officeDocument/2006/relationships/hyperlink" Target="https://scholly.de/images/bikekatalog/20160107145701_Yamaha%202015%20XTZ660.pdf" TargetMode="External"/><Relationship Id="rId53" Type="http://schemas.openxmlformats.org/officeDocument/2006/relationships/drawing" Target="../drawings/drawing2.xml"/><Relationship Id="rId52" Type="http://schemas.openxmlformats.org/officeDocument/2006/relationships/hyperlink" Target="https://zontes.eu/de/moto/310t" TargetMode="External"/><Relationship Id="rId11" Type="http://schemas.openxmlformats.org/officeDocument/2006/relationships/hyperlink" Target="https://www.honda.de/motorcycles/range/coming-soon-2017/crf250l-and-crf250rally/rally-specifications.html" TargetMode="External"/><Relationship Id="rId10" Type="http://schemas.openxmlformats.org/officeDocument/2006/relationships/hyperlink" Target="https://www.honda.de/motorcycles/range/adventure/crf250l/specifications-and-price.html" TargetMode="External"/><Relationship Id="rId13" Type="http://schemas.openxmlformats.org/officeDocument/2006/relationships/hyperlink" Target="https://www.honda.com.br/motos/xre-300" TargetMode="External"/><Relationship Id="rId12" Type="http://schemas.openxmlformats.org/officeDocument/2006/relationships/hyperlink" Target="https://www.honda.de/motorcycles/range/adventure/crf450l/specifications.html" TargetMode="External"/><Relationship Id="rId15" Type="http://schemas.openxmlformats.org/officeDocument/2006/relationships/hyperlink" Target="https://web.archive.org/web/20150504023123/http://www.honda.mx/motos/falcon/" TargetMode="External"/><Relationship Id="rId14" Type="http://schemas.openxmlformats.org/officeDocument/2006/relationships/hyperlink" Target="https://www.nx250.de/typenkunde.html" TargetMode="External"/><Relationship Id="rId17" Type="http://schemas.openxmlformats.org/officeDocument/2006/relationships/hyperlink" Target="https://www.honda.de/motorcycles/range/adventure/cb500x/specifications.html" TargetMode="External"/><Relationship Id="rId16" Type="http://schemas.openxmlformats.org/officeDocument/2006/relationships/hyperlink" Target="https://de.wikipedia.org/wiki/Honda_NX_650_Dominator" TargetMode="External"/><Relationship Id="rId19" Type="http://schemas.openxmlformats.org/officeDocument/2006/relationships/hyperlink" Target="https://www.honda.de/motorcycles/range/adventure/crf1100l-africa-twin/specifications-and-price.html" TargetMode="External"/><Relationship Id="rId18" Type="http://schemas.openxmlformats.org/officeDocument/2006/relationships/hyperlink" Target="https://de.wikipedia.org/wiki/Honda_Transalp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5.5"/>
  </cols>
  <sheetData>
    <row r="1" ht="192.0" customHeight="1">
      <c r="A1" s="1" t="s">
        <v>0</v>
      </c>
    </row>
    <row r="2" ht="284.25" customHeight="1">
      <c r="A2" s="1" t="s">
        <v>1</v>
      </c>
    </row>
    <row r="3" ht="28.5" customHeight="1">
      <c r="A3" s="2"/>
    </row>
    <row r="4">
      <c r="A4" s="3"/>
    </row>
    <row r="5">
      <c r="A5" s="2"/>
    </row>
    <row r="6">
      <c r="A6" s="4"/>
    </row>
    <row r="7">
      <c r="A7" s="2"/>
    </row>
    <row r="8">
      <c r="A8" s="5"/>
    </row>
    <row r="9">
      <c r="A9" s="2"/>
    </row>
    <row r="10">
      <c r="A10" s="6"/>
    </row>
    <row r="11">
      <c r="A11" s="7"/>
    </row>
    <row r="12">
      <c r="A12" s="7"/>
    </row>
    <row r="13">
      <c r="A13" s="7"/>
    </row>
    <row r="14">
      <c r="A14" s="7"/>
    </row>
    <row r="15">
      <c r="A15" s="7"/>
    </row>
    <row r="16">
      <c r="A16" s="7"/>
    </row>
    <row r="17">
      <c r="A17" s="7"/>
    </row>
    <row r="18">
      <c r="A18" s="7"/>
    </row>
    <row r="19">
      <c r="A19" s="7"/>
    </row>
    <row r="20">
      <c r="A20" s="7"/>
    </row>
    <row r="21">
      <c r="A21" s="7"/>
    </row>
    <row r="22">
      <c r="A22" s="7"/>
    </row>
    <row r="23">
      <c r="A23" s="7"/>
    </row>
    <row r="24">
      <c r="A24" s="7"/>
    </row>
    <row r="25">
      <c r="A25" s="7"/>
    </row>
    <row r="26">
      <c r="A26" s="7"/>
    </row>
    <row r="27">
      <c r="A27" s="7"/>
    </row>
    <row r="28">
      <c r="A28" s="7"/>
    </row>
    <row r="29">
      <c r="A29" s="7"/>
    </row>
    <row r="30">
      <c r="A30" s="7"/>
    </row>
    <row r="31">
      <c r="A31" s="7"/>
    </row>
    <row r="32">
      <c r="A32" s="7"/>
    </row>
    <row r="33">
      <c r="A33" s="7"/>
    </row>
    <row r="34">
      <c r="A34" s="7"/>
    </row>
    <row r="35">
      <c r="A35" s="7"/>
    </row>
    <row r="36">
      <c r="A36" s="7"/>
    </row>
    <row r="37">
      <c r="A37" s="7"/>
    </row>
    <row r="38">
      <c r="A38" s="7"/>
    </row>
    <row r="39">
      <c r="A39" s="7"/>
    </row>
    <row r="40">
      <c r="A40" s="7"/>
    </row>
    <row r="41">
      <c r="A41" s="7"/>
    </row>
    <row r="42">
      <c r="A42" s="7"/>
    </row>
    <row r="43">
      <c r="A43" s="7"/>
    </row>
    <row r="44">
      <c r="A44" s="7"/>
    </row>
    <row r="45">
      <c r="A45" s="7"/>
    </row>
    <row r="46">
      <c r="A46" s="7"/>
    </row>
    <row r="47">
      <c r="A47" s="7"/>
    </row>
    <row r="48">
      <c r="A48" s="7"/>
    </row>
    <row r="49">
      <c r="A49" s="7"/>
    </row>
    <row r="50">
      <c r="A50" s="7"/>
    </row>
    <row r="51">
      <c r="A51" s="7"/>
    </row>
    <row r="52">
      <c r="A52" s="7"/>
    </row>
    <row r="53">
      <c r="A53" s="7"/>
    </row>
    <row r="54">
      <c r="A54" s="7"/>
    </row>
    <row r="55">
      <c r="A55" s="7"/>
    </row>
    <row r="56">
      <c r="A56" s="7"/>
    </row>
    <row r="57">
      <c r="A57" s="7"/>
    </row>
    <row r="58">
      <c r="A58" s="7"/>
    </row>
    <row r="59">
      <c r="A59" s="7"/>
    </row>
    <row r="60">
      <c r="A60" s="7"/>
    </row>
    <row r="61">
      <c r="A61" s="7"/>
    </row>
    <row r="62">
      <c r="A62" s="7"/>
    </row>
    <row r="63">
      <c r="A63" s="7"/>
    </row>
    <row r="64">
      <c r="A64" s="7"/>
    </row>
    <row r="65">
      <c r="A65" s="7"/>
    </row>
    <row r="66">
      <c r="A66" s="7"/>
    </row>
    <row r="67">
      <c r="A67" s="7"/>
    </row>
    <row r="68">
      <c r="A68" s="7"/>
    </row>
    <row r="69">
      <c r="A69" s="7"/>
    </row>
    <row r="70">
      <c r="A70" s="7"/>
    </row>
    <row r="71">
      <c r="A71" s="7"/>
    </row>
    <row r="72">
      <c r="A72" s="7"/>
    </row>
    <row r="73">
      <c r="A73" s="7"/>
    </row>
    <row r="74">
      <c r="A74" s="7"/>
    </row>
    <row r="75">
      <c r="A75" s="7"/>
    </row>
    <row r="76">
      <c r="A76" s="7"/>
    </row>
    <row r="77">
      <c r="A77" s="7"/>
    </row>
    <row r="78">
      <c r="A78" s="7"/>
    </row>
    <row r="79">
      <c r="A79" s="7"/>
    </row>
    <row r="80">
      <c r="A80" s="7"/>
    </row>
    <row r="81">
      <c r="A81" s="7"/>
    </row>
    <row r="82">
      <c r="A82" s="7"/>
    </row>
    <row r="83">
      <c r="A83" s="7"/>
    </row>
    <row r="84">
      <c r="A84" s="7"/>
    </row>
    <row r="85">
      <c r="A85" s="7"/>
    </row>
    <row r="86">
      <c r="A86" s="7"/>
    </row>
    <row r="87">
      <c r="A87" s="7"/>
    </row>
    <row r="88">
      <c r="A88" s="7"/>
    </row>
    <row r="89">
      <c r="A89" s="7"/>
    </row>
    <row r="90">
      <c r="A90" s="7"/>
    </row>
    <row r="91">
      <c r="A91" s="7"/>
    </row>
    <row r="92">
      <c r="A92" s="7"/>
    </row>
    <row r="93">
      <c r="A93" s="7"/>
    </row>
    <row r="94">
      <c r="A94" s="7"/>
    </row>
    <row r="95">
      <c r="A95" s="7"/>
    </row>
    <row r="96">
      <c r="A96" s="7"/>
    </row>
    <row r="97">
      <c r="A97" s="7"/>
    </row>
    <row r="98">
      <c r="A98" s="7"/>
    </row>
    <row r="99">
      <c r="A99" s="7"/>
    </row>
    <row r="100">
      <c r="A100" s="7"/>
    </row>
    <row r="101">
      <c r="A101" s="7"/>
    </row>
    <row r="102">
      <c r="A102" s="7"/>
    </row>
    <row r="103">
      <c r="A103" s="7"/>
    </row>
    <row r="104">
      <c r="A104" s="7"/>
    </row>
    <row r="105">
      <c r="A105" s="7"/>
    </row>
    <row r="106">
      <c r="A106" s="7"/>
    </row>
    <row r="107">
      <c r="A107" s="7"/>
    </row>
    <row r="108">
      <c r="A108" s="7"/>
    </row>
    <row r="109">
      <c r="A109" s="7"/>
    </row>
    <row r="110">
      <c r="A110" s="7"/>
    </row>
    <row r="111">
      <c r="A111" s="7"/>
    </row>
    <row r="112">
      <c r="A112" s="7"/>
    </row>
    <row r="113">
      <c r="A113" s="7"/>
    </row>
    <row r="114">
      <c r="A114" s="7"/>
    </row>
    <row r="115">
      <c r="A115" s="7"/>
    </row>
    <row r="116">
      <c r="A116" s="7"/>
    </row>
    <row r="117">
      <c r="A117" s="7"/>
    </row>
    <row r="118">
      <c r="A118" s="7"/>
    </row>
    <row r="119">
      <c r="A119" s="7"/>
    </row>
    <row r="120">
      <c r="A120" s="7"/>
    </row>
    <row r="121">
      <c r="A121" s="7"/>
    </row>
    <row r="122">
      <c r="A122" s="7"/>
    </row>
    <row r="123">
      <c r="A123" s="7"/>
    </row>
    <row r="124">
      <c r="A124" s="7"/>
    </row>
    <row r="125">
      <c r="A125" s="7"/>
    </row>
    <row r="126">
      <c r="A126" s="7"/>
    </row>
    <row r="127">
      <c r="A127" s="7"/>
    </row>
    <row r="128">
      <c r="A128" s="7"/>
    </row>
    <row r="129">
      <c r="A129" s="7"/>
    </row>
    <row r="130">
      <c r="A130" s="7"/>
    </row>
    <row r="131">
      <c r="A131" s="7"/>
    </row>
    <row r="132">
      <c r="A132" s="7"/>
    </row>
    <row r="133">
      <c r="A133" s="7"/>
    </row>
    <row r="134">
      <c r="A134" s="7"/>
    </row>
    <row r="135">
      <c r="A135" s="7"/>
    </row>
    <row r="136">
      <c r="A136" s="7"/>
    </row>
    <row r="137">
      <c r="A137" s="7"/>
    </row>
    <row r="138">
      <c r="A138" s="7"/>
    </row>
    <row r="139">
      <c r="A139" s="7"/>
    </row>
    <row r="140">
      <c r="A140" s="7"/>
    </row>
    <row r="141">
      <c r="A141" s="7"/>
    </row>
    <row r="142">
      <c r="A142" s="7"/>
    </row>
    <row r="143">
      <c r="A143" s="7"/>
    </row>
    <row r="144">
      <c r="A144" s="7"/>
    </row>
    <row r="145">
      <c r="A145" s="7"/>
    </row>
    <row r="146">
      <c r="A146" s="7"/>
    </row>
    <row r="147">
      <c r="A147" s="7"/>
    </row>
    <row r="148">
      <c r="A148" s="7"/>
    </row>
    <row r="149">
      <c r="A149" s="7"/>
    </row>
    <row r="150">
      <c r="A150" s="7"/>
    </row>
    <row r="151">
      <c r="A151" s="7"/>
    </row>
    <row r="152">
      <c r="A152" s="7"/>
    </row>
    <row r="153">
      <c r="A153" s="7"/>
    </row>
    <row r="154">
      <c r="A154" s="7"/>
    </row>
    <row r="155">
      <c r="A155" s="7"/>
    </row>
    <row r="156">
      <c r="A156" s="7"/>
    </row>
    <row r="157">
      <c r="A157" s="7"/>
    </row>
    <row r="158">
      <c r="A158" s="7"/>
    </row>
    <row r="159">
      <c r="A159" s="7"/>
    </row>
    <row r="160">
      <c r="A160" s="7"/>
    </row>
    <row r="161">
      <c r="A161" s="7"/>
    </row>
    <row r="162">
      <c r="A162" s="7"/>
    </row>
    <row r="163">
      <c r="A163" s="7"/>
    </row>
    <row r="164">
      <c r="A164" s="7"/>
    </row>
    <row r="165">
      <c r="A165" s="7"/>
    </row>
    <row r="166">
      <c r="A166" s="7"/>
    </row>
    <row r="167">
      <c r="A167" s="7"/>
    </row>
    <row r="168">
      <c r="A168" s="7"/>
    </row>
    <row r="169">
      <c r="A169" s="7"/>
    </row>
    <row r="170">
      <c r="A170" s="7"/>
    </row>
    <row r="171">
      <c r="A171" s="7"/>
    </row>
    <row r="172">
      <c r="A172" s="7"/>
    </row>
    <row r="173">
      <c r="A173" s="7"/>
    </row>
    <row r="174">
      <c r="A174" s="7"/>
    </row>
    <row r="175">
      <c r="A175" s="7"/>
    </row>
    <row r="176">
      <c r="A176" s="7"/>
    </row>
    <row r="177">
      <c r="A177" s="7"/>
    </row>
    <row r="178">
      <c r="A178" s="7"/>
    </row>
    <row r="179">
      <c r="A179" s="7"/>
    </row>
    <row r="180">
      <c r="A180" s="7"/>
    </row>
    <row r="181">
      <c r="A181" s="7"/>
    </row>
    <row r="182">
      <c r="A182" s="7"/>
    </row>
    <row r="183">
      <c r="A183" s="7"/>
    </row>
    <row r="184">
      <c r="A184" s="7"/>
    </row>
    <row r="185">
      <c r="A185" s="7"/>
    </row>
    <row r="186">
      <c r="A186" s="7"/>
    </row>
    <row r="187">
      <c r="A187" s="7"/>
    </row>
    <row r="188">
      <c r="A188" s="7"/>
    </row>
    <row r="189">
      <c r="A189" s="7"/>
    </row>
    <row r="190">
      <c r="A190" s="7"/>
    </row>
    <row r="191">
      <c r="A191" s="7"/>
    </row>
    <row r="192">
      <c r="A192" s="7"/>
    </row>
    <row r="193">
      <c r="A193" s="7"/>
    </row>
    <row r="194">
      <c r="A194" s="7"/>
    </row>
    <row r="195">
      <c r="A195" s="7"/>
    </row>
    <row r="196">
      <c r="A196" s="7"/>
    </row>
    <row r="197">
      <c r="A197" s="7"/>
    </row>
    <row r="198">
      <c r="A198" s="7"/>
    </row>
    <row r="199">
      <c r="A199" s="7"/>
    </row>
    <row r="200">
      <c r="A200" s="7"/>
    </row>
    <row r="201">
      <c r="A201" s="7"/>
    </row>
    <row r="202">
      <c r="A202" s="7"/>
    </row>
    <row r="203">
      <c r="A203" s="7"/>
    </row>
    <row r="204">
      <c r="A204" s="7"/>
    </row>
    <row r="205">
      <c r="A205" s="7"/>
    </row>
    <row r="206">
      <c r="A206" s="7"/>
    </row>
    <row r="207">
      <c r="A207" s="7"/>
    </row>
    <row r="208">
      <c r="A208" s="7"/>
    </row>
    <row r="209">
      <c r="A209" s="7"/>
    </row>
    <row r="210">
      <c r="A210" s="7"/>
    </row>
    <row r="211">
      <c r="A211" s="7"/>
    </row>
    <row r="212">
      <c r="A212" s="7"/>
    </row>
    <row r="213">
      <c r="A213" s="7"/>
    </row>
    <row r="214">
      <c r="A214" s="7"/>
    </row>
    <row r="215">
      <c r="A215" s="7"/>
    </row>
    <row r="216">
      <c r="A216" s="7"/>
    </row>
    <row r="217">
      <c r="A217" s="7"/>
    </row>
    <row r="218">
      <c r="A218" s="7"/>
    </row>
    <row r="219">
      <c r="A219" s="7"/>
    </row>
    <row r="220">
      <c r="A220" s="7"/>
    </row>
    <row r="221">
      <c r="A221" s="7"/>
    </row>
    <row r="222">
      <c r="A222" s="7"/>
    </row>
    <row r="223">
      <c r="A223" s="7"/>
    </row>
    <row r="224">
      <c r="A224" s="7"/>
    </row>
    <row r="225">
      <c r="A225" s="7"/>
    </row>
    <row r="226">
      <c r="A226" s="7"/>
    </row>
    <row r="227">
      <c r="A227" s="7"/>
    </row>
    <row r="228">
      <c r="A228" s="7"/>
    </row>
    <row r="229">
      <c r="A229" s="7"/>
    </row>
    <row r="230">
      <c r="A230" s="7"/>
    </row>
    <row r="231">
      <c r="A231" s="7"/>
    </row>
    <row r="232">
      <c r="A232" s="7"/>
    </row>
    <row r="233">
      <c r="A233" s="7"/>
    </row>
    <row r="234">
      <c r="A234" s="7"/>
    </row>
    <row r="235">
      <c r="A235" s="7"/>
    </row>
    <row r="236">
      <c r="A236" s="7"/>
    </row>
    <row r="237">
      <c r="A237" s="7"/>
    </row>
    <row r="238">
      <c r="A238" s="7"/>
    </row>
    <row r="239">
      <c r="A239" s="7"/>
    </row>
    <row r="240">
      <c r="A240" s="7"/>
    </row>
    <row r="241">
      <c r="A241" s="7"/>
    </row>
    <row r="242">
      <c r="A242" s="7"/>
    </row>
    <row r="243">
      <c r="A243" s="7"/>
    </row>
    <row r="244">
      <c r="A244" s="7"/>
    </row>
    <row r="245">
      <c r="A245" s="7"/>
    </row>
    <row r="246">
      <c r="A246" s="7"/>
    </row>
    <row r="247">
      <c r="A247" s="7"/>
    </row>
    <row r="248">
      <c r="A248" s="7"/>
    </row>
    <row r="249">
      <c r="A249" s="7"/>
    </row>
    <row r="250">
      <c r="A250" s="7"/>
    </row>
    <row r="251">
      <c r="A251" s="7"/>
    </row>
    <row r="252">
      <c r="A252" s="7"/>
    </row>
    <row r="253">
      <c r="A253" s="7"/>
    </row>
    <row r="254">
      <c r="A254" s="7"/>
    </row>
    <row r="255">
      <c r="A255" s="7"/>
    </row>
    <row r="256">
      <c r="A256" s="7"/>
    </row>
    <row r="257">
      <c r="A257" s="7"/>
    </row>
    <row r="258">
      <c r="A258" s="7"/>
    </row>
    <row r="259">
      <c r="A259" s="7"/>
    </row>
    <row r="260">
      <c r="A260" s="7"/>
    </row>
    <row r="261">
      <c r="A261" s="7"/>
    </row>
    <row r="262">
      <c r="A262" s="7"/>
    </row>
    <row r="263">
      <c r="A263" s="7"/>
    </row>
    <row r="264">
      <c r="A264" s="7"/>
    </row>
    <row r="265">
      <c r="A265" s="7"/>
    </row>
    <row r="266">
      <c r="A266" s="7"/>
    </row>
    <row r="267">
      <c r="A267" s="7"/>
    </row>
    <row r="268">
      <c r="A268" s="7"/>
    </row>
    <row r="269">
      <c r="A269" s="7"/>
    </row>
    <row r="270">
      <c r="A270" s="7"/>
    </row>
    <row r="271">
      <c r="A271" s="7"/>
    </row>
    <row r="272">
      <c r="A272" s="7"/>
    </row>
    <row r="273">
      <c r="A273" s="7"/>
    </row>
    <row r="274">
      <c r="A274" s="7"/>
    </row>
    <row r="275">
      <c r="A275" s="7"/>
    </row>
    <row r="276">
      <c r="A276" s="7"/>
    </row>
    <row r="277">
      <c r="A277" s="7"/>
    </row>
    <row r="278">
      <c r="A278" s="7"/>
    </row>
    <row r="279">
      <c r="A279" s="7"/>
    </row>
    <row r="280">
      <c r="A280" s="7"/>
    </row>
    <row r="281">
      <c r="A281" s="7"/>
    </row>
    <row r="282">
      <c r="A282" s="7"/>
    </row>
    <row r="283">
      <c r="A283" s="7"/>
    </row>
    <row r="284">
      <c r="A284" s="7"/>
    </row>
    <row r="285">
      <c r="A285" s="7"/>
    </row>
    <row r="286">
      <c r="A286" s="7"/>
    </row>
    <row r="287">
      <c r="A287" s="7"/>
    </row>
    <row r="288">
      <c r="A288" s="7"/>
    </row>
    <row r="289">
      <c r="A289" s="7"/>
    </row>
    <row r="290">
      <c r="A290" s="7"/>
    </row>
    <row r="291">
      <c r="A291" s="7"/>
    </row>
    <row r="292">
      <c r="A292" s="7"/>
    </row>
    <row r="293">
      <c r="A293" s="7"/>
    </row>
    <row r="294">
      <c r="A294" s="7"/>
    </row>
    <row r="295">
      <c r="A295" s="7"/>
    </row>
    <row r="296">
      <c r="A296" s="7"/>
    </row>
    <row r="297">
      <c r="A297" s="7"/>
    </row>
    <row r="298">
      <c r="A298" s="7"/>
    </row>
    <row r="299">
      <c r="A299" s="7"/>
    </row>
    <row r="300">
      <c r="A300" s="7"/>
    </row>
    <row r="301">
      <c r="A301" s="7"/>
    </row>
    <row r="302">
      <c r="A302" s="7"/>
    </row>
    <row r="303">
      <c r="A303" s="7"/>
    </row>
    <row r="304">
      <c r="A304" s="7"/>
    </row>
    <row r="305">
      <c r="A305" s="7"/>
    </row>
    <row r="306">
      <c r="A306" s="7"/>
    </row>
    <row r="307">
      <c r="A307" s="7"/>
    </row>
    <row r="308">
      <c r="A308" s="7"/>
    </row>
    <row r="309">
      <c r="A309" s="7"/>
    </row>
    <row r="310">
      <c r="A310" s="7"/>
    </row>
    <row r="311">
      <c r="A311" s="7"/>
    </row>
    <row r="312">
      <c r="A312" s="7"/>
    </row>
    <row r="313">
      <c r="A313" s="7"/>
    </row>
    <row r="314">
      <c r="A314" s="7"/>
    </row>
    <row r="315">
      <c r="A315" s="7"/>
    </row>
    <row r="316">
      <c r="A316" s="7"/>
    </row>
    <row r="317">
      <c r="A317" s="7"/>
    </row>
    <row r="318">
      <c r="A318" s="7"/>
    </row>
    <row r="319">
      <c r="A319" s="7"/>
    </row>
    <row r="320">
      <c r="A320" s="7"/>
    </row>
    <row r="321">
      <c r="A321" s="7"/>
    </row>
    <row r="322">
      <c r="A322" s="7"/>
    </row>
    <row r="323">
      <c r="A323" s="7"/>
    </row>
    <row r="324">
      <c r="A324" s="7"/>
    </row>
    <row r="325">
      <c r="A325" s="7"/>
    </row>
    <row r="326">
      <c r="A326" s="7"/>
    </row>
    <row r="327">
      <c r="A327" s="7"/>
    </row>
    <row r="328">
      <c r="A328" s="7"/>
    </row>
    <row r="329">
      <c r="A329" s="7"/>
    </row>
    <row r="330">
      <c r="A330" s="7"/>
    </row>
    <row r="331">
      <c r="A331" s="7"/>
    </row>
    <row r="332">
      <c r="A332" s="7"/>
    </row>
    <row r="333">
      <c r="A333" s="7"/>
    </row>
    <row r="334">
      <c r="A334" s="7"/>
    </row>
    <row r="335">
      <c r="A335" s="7"/>
    </row>
    <row r="336">
      <c r="A336" s="7"/>
    </row>
    <row r="337">
      <c r="A337" s="7"/>
    </row>
    <row r="338">
      <c r="A338" s="7"/>
    </row>
    <row r="339">
      <c r="A339" s="7"/>
    </row>
    <row r="340">
      <c r="A340" s="7"/>
    </row>
    <row r="341">
      <c r="A341" s="7"/>
    </row>
    <row r="342">
      <c r="A342" s="7"/>
    </row>
    <row r="343">
      <c r="A343" s="7"/>
    </row>
    <row r="344">
      <c r="A344" s="7"/>
    </row>
    <row r="345">
      <c r="A345" s="7"/>
    </row>
    <row r="346">
      <c r="A346" s="7"/>
    </row>
    <row r="347">
      <c r="A347" s="7"/>
    </row>
    <row r="348">
      <c r="A348" s="7"/>
    </row>
    <row r="349">
      <c r="A349" s="7"/>
    </row>
    <row r="350">
      <c r="A350" s="7"/>
    </row>
    <row r="351">
      <c r="A351" s="7"/>
    </row>
    <row r="352">
      <c r="A352" s="7"/>
    </row>
    <row r="353">
      <c r="A353" s="7"/>
    </row>
    <row r="354">
      <c r="A354" s="7"/>
    </row>
    <row r="355">
      <c r="A355" s="7"/>
    </row>
    <row r="356">
      <c r="A356" s="7"/>
    </row>
    <row r="357">
      <c r="A357" s="7"/>
    </row>
    <row r="358">
      <c r="A358" s="7"/>
    </row>
    <row r="359">
      <c r="A359" s="7"/>
    </row>
    <row r="360">
      <c r="A360" s="7"/>
    </row>
    <row r="361">
      <c r="A361" s="7"/>
    </row>
    <row r="362">
      <c r="A362" s="7"/>
    </row>
    <row r="363">
      <c r="A363" s="7"/>
    </row>
    <row r="364">
      <c r="A364" s="7"/>
    </row>
    <row r="365">
      <c r="A365" s="7"/>
    </row>
    <row r="366">
      <c r="A366" s="7"/>
    </row>
    <row r="367">
      <c r="A367" s="7"/>
    </row>
    <row r="368">
      <c r="A368" s="7"/>
    </row>
    <row r="369">
      <c r="A369" s="7"/>
    </row>
    <row r="370">
      <c r="A370" s="7"/>
    </row>
    <row r="371">
      <c r="A371" s="7"/>
    </row>
    <row r="372">
      <c r="A372" s="7"/>
    </row>
    <row r="373">
      <c r="A373" s="7"/>
    </row>
    <row r="374">
      <c r="A374" s="7"/>
    </row>
    <row r="375">
      <c r="A375" s="7"/>
    </row>
    <row r="376">
      <c r="A376" s="7"/>
    </row>
    <row r="377">
      <c r="A377" s="7"/>
    </row>
    <row r="378">
      <c r="A378" s="7"/>
    </row>
    <row r="379">
      <c r="A379" s="7"/>
    </row>
    <row r="380">
      <c r="A380" s="7"/>
    </row>
    <row r="381">
      <c r="A381" s="7"/>
    </row>
    <row r="382">
      <c r="A382" s="7"/>
    </row>
    <row r="383">
      <c r="A383" s="7"/>
    </row>
    <row r="384">
      <c r="A384" s="7"/>
    </row>
    <row r="385">
      <c r="A385" s="7"/>
    </row>
    <row r="386">
      <c r="A386" s="7"/>
    </row>
    <row r="387">
      <c r="A387" s="7"/>
    </row>
    <row r="388">
      <c r="A388" s="7"/>
    </row>
    <row r="389">
      <c r="A389" s="7"/>
    </row>
    <row r="390">
      <c r="A390" s="7"/>
    </row>
    <row r="391">
      <c r="A391" s="7"/>
    </row>
    <row r="392">
      <c r="A392" s="7"/>
    </row>
    <row r="393">
      <c r="A393" s="7"/>
    </row>
    <row r="394">
      <c r="A394" s="7"/>
    </row>
    <row r="395">
      <c r="A395" s="7"/>
    </row>
    <row r="396">
      <c r="A396" s="7"/>
    </row>
    <row r="397">
      <c r="A397" s="7"/>
    </row>
    <row r="398">
      <c r="A398" s="7"/>
    </row>
    <row r="399">
      <c r="A399" s="7"/>
    </row>
    <row r="400">
      <c r="A400" s="7"/>
    </row>
    <row r="401">
      <c r="A401" s="7"/>
    </row>
    <row r="402">
      <c r="A402" s="7"/>
    </row>
    <row r="403">
      <c r="A403" s="7"/>
    </row>
    <row r="404">
      <c r="A404" s="7"/>
    </row>
    <row r="405">
      <c r="A405" s="7"/>
    </row>
    <row r="406">
      <c r="A406" s="7"/>
    </row>
    <row r="407">
      <c r="A407" s="7"/>
    </row>
    <row r="408">
      <c r="A408" s="7"/>
    </row>
    <row r="409">
      <c r="A409" s="7"/>
    </row>
    <row r="410">
      <c r="A410" s="7"/>
    </row>
    <row r="411">
      <c r="A411" s="7"/>
    </row>
    <row r="412">
      <c r="A412" s="7"/>
    </row>
    <row r="413">
      <c r="A413" s="7"/>
    </row>
    <row r="414">
      <c r="A414" s="7"/>
    </row>
    <row r="415">
      <c r="A415" s="7"/>
    </row>
    <row r="416">
      <c r="A416" s="7"/>
    </row>
    <row r="417">
      <c r="A417" s="7"/>
    </row>
    <row r="418">
      <c r="A418" s="7"/>
    </row>
    <row r="419">
      <c r="A419" s="7"/>
    </row>
    <row r="420">
      <c r="A420" s="7"/>
    </row>
    <row r="421">
      <c r="A421" s="7"/>
    </row>
    <row r="422">
      <c r="A422" s="7"/>
    </row>
    <row r="423">
      <c r="A423" s="7"/>
    </row>
    <row r="424">
      <c r="A424" s="7"/>
    </row>
    <row r="425">
      <c r="A425" s="7"/>
    </row>
    <row r="426">
      <c r="A426" s="7"/>
    </row>
    <row r="427">
      <c r="A427" s="7"/>
    </row>
    <row r="428">
      <c r="A428" s="7"/>
    </row>
    <row r="429">
      <c r="A429" s="7"/>
    </row>
    <row r="430">
      <c r="A430" s="7"/>
    </row>
    <row r="431">
      <c r="A431" s="7"/>
    </row>
    <row r="432">
      <c r="A432" s="7"/>
    </row>
    <row r="433">
      <c r="A433" s="7"/>
    </row>
    <row r="434">
      <c r="A434" s="7"/>
    </row>
    <row r="435">
      <c r="A435" s="7"/>
    </row>
    <row r="436">
      <c r="A436" s="7"/>
    </row>
    <row r="437">
      <c r="A437" s="7"/>
    </row>
    <row r="438">
      <c r="A438" s="7"/>
    </row>
    <row r="439">
      <c r="A439" s="7"/>
    </row>
    <row r="440">
      <c r="A440" s="7"/>
    </row>
    <row r="441">
      <c r="A441" s="7"/>
    </row>
    <row r="442">
      <c r="A442" s="7"/>
    </row>
    <row r="443">
      <c r="A443" s="7"/>
    </row>
    <row r="444">
      <c r="A444" s="7"/>
    </row>
    <row r="445">
      <c r="A445" s="7"/>
    </row>
    <row r="446">
      <c r="A446" s="7"/>
    </row>
    <row r="447">
      <c r="A447" s="7"/>
    </row>
    <row r="448">
      <c r="A448" s="7"/>
    </row>
    <row r="449">
      <c r="A449" s="7"/>
    </row>
    <row r="450">
      <c r="A450" s="7"/>
    </row>
    <row r="451">
      <c r="A451" s="7"/>
    </row>
    <row r="452">
      <c r="A452" s="7"/>
    </row>
    <row r="453">
      <c r="A453" s="7"/>
    </row>
    <row r="454">
      <c r="A454" s="7"/>
    </row>
    <row r="455">
      <c r="A455" s="7"/>
    </row>
    <row r="456">
      <c r="A456" s="7"/>
    </row>
    <row r="457">
      <c r="A457" s="7"/>
    </row>
    <row r="458">
      <c r="A458" s="7"/>
    </row>
    <row r="459">
      <c r="A459" s="7"/>
    </row>
    <row r="460">
      <c r="A460" s="7"/>
    </row>
    <row r="461">
      <c r="A461" s="7"/>
    </row>
    <row r="462">
      <c r="A462" s="7"/>
    </row>
    <row r="463">
      <c r="A463" s="7"/>
    </row>
    <row r="464">
      <c r="A464" s="7"/>
    </row>
    <row r="465">
      <c r="A465" s="7"/>
    </row>
    <row r="466">
      <c r="A466" s="7"/>
    </row>
    <row r="467">
      <c r="A467" s="7"/>
    </row>
    <row r="468">
      <c r="A468" s="7"/>
    </row>
    <row r="469">
      <c r="A469" s="7"/>
    </row>
    <row r="470">
      <c r="A470" s="7"/>
    </row>
    <row r="471">
      <c r="A471" s="7"/>
    </row>
    <row r="472">
      <c r="A472" s="7"/>
    </row>
    <row r="473">
      <c r="A473" s="7"/>
    </row>
    <row r="474">
      <c r="A474" s="7"/>
    </row>
    <row r="475">
      <c r="A475" s="7"/>
    </row>
    <row r="476">
      <c r="A476" s="7"/>
    </row>
    <row r="477">
      <c r="A477" s="7"/>
    </row>
    <row r="478">
      <c r="A478" s="7"/>
    </row>
    <row r="479">
      <c r="A479" s="7"/>
    </row>
    <row r="480">
      <c r="A480" s="7"/>
    </row>
    <row r="481">
      <c r="A481" s="7"/>
    </row>
    <row r="482">
      <c r="A482" s="7"/>
    </row>
    <row r="483">
      <c r="A483" s="7"/>
    </row>
    <row r="484">
      <c r="A484" s="7"/>
    </row>
    <row r="485">
      <c r="A485" s="7"/>
    </row>
    <row r="486">
      <c r="A486" s="7"/>
    </row>
    <row r="487">
      <c r="A487" s="7"/>
    </row>
    <row r="488">
      <c r="A488" s="7"/>
    </row>
    <row r="489">
      <c r="A489" s="7"/>
    </row>
    <row r="490">
      <c r="A490" s="7"/>
    </row>
    <row r="491">
      <c r="A491" s="7"/>
    </row>
    <row r="492">
      <c r="A492" s="7"/>
    </row>
    <row r="493">
      <c r="A493" s="7"/>
    </row>
    <row r="494">
      <c r="A494" s="7"/>
    </row>
    <row r="495">
      <c r="A495" s="7"/>
    </row>
    <row r="496">
      <c r="A496" s="7"/>
    </row>
    <row r="497">
      <c r="A497" s="7"/>
    </row>
    <row r="498">
      <c r="A498" s="7"/>
    </row>
    <row r="499">
      <c r="A499" s="7"/>
    </row>
    <row r="500">
      <c r="A500" s="7"/>
    </row>
    <row r="501">
      <c r="A501" s="7"/>
    </row>
    <row r="502">
      <c r="A502" s="7"/>
    </row>
    <row r="503">
      <c r="A503" s="7"/>
    </row>
    <row r="504">
      <c r="A504" s="7"/>
    </row>
    <row r="505">
      <c r="A505" s="7"/>
    </row>
    <row r="506">
      <c r="A506" s="7"/>
    </row>
    <row r="507">
      <c r="A507" s="7"/>
    </row>
    <row r="508">
      <c r="A508" s="7"/>
    </row>
    <row r="509">
      <c r="A509" s="7"/>
    </row>
    <row r="510">
      <c r="A510" s="7"/>
    </row>
    <row r="511">
      <c r="A511" s="7"/>
    </row>
    <row r="512">
      <c r="A512" s="7"/>
    </row>
    <row r="513">
      <c r="A513" s="7"/>
    </row>
    <row r="514">
      <c r="A514" s="7"/>
    </row>
    <row r="515">
      <c r="A515" s="7"/>
    </row>
    <row r="516">
      <c r="A516" s="7"/>
    </row>
    <row r="517">
      <c r="A517" s="7"/>
    </row>
    <row r="518">
      <c r="A518" s="7"/>
    </row>
    <row r="519">
      <c r="A519" s="7"/>
    </row>
    <row r="520">
      <c r="A520" s="7"/>
    </row>
    <row r="521">
      <c r="A521" s="7"/>
    </row>
    <row r="522">
      <c r="A522" s="7"/>
    </row>
    <row r="523">
      <c r="A523" s="7"/>
    </row>
    <row r="524">
      <c r="A524" s="7"/>
    </row>
    <row r="525">
      <c r="A525" s="7"/>
    </row>
    <row r="526">
      <c r="A526" s="7"/>
    </row>
    <row r="527">
      <c r="A527" s="7"/>
    </row>
    <row r="528">
      <c r="A528" s="7"/>
    </row>
    <row r="529">
      <c r="A529" s="7"/>
    </row>
    <row r="530">
      <c r="A530" s="7"/>
    </row>
    <row r="531">
      <c r="A531" s="7"/>
    </row>
    <row r="532">
      <c r="A532" s="7"/>
    </row>
    <row r="533">
      <c r="A533" s="7"/>
    </row>
    <row r="534">
      <c r="A534" s="7"/>
    </row>
    <row r="535">
      <c r="A535" s="7"/>
    </row>
    <row r="536">
      <c r="A536" s="7"/>
    </row>
    <row r="537">
      <c r="A537" s="7"/>
    </row>
    <row r="538">
      <c r="A538" s="7"/>
    </row>
    <row r="539">
      <c r="A539" s="7"/>
    </row>
    <row r="540">
      <c r="A540" s="7"/>
    </row>
    <row r="541">
      <c r="A541" s="7"/>
    </row>
    <row r="542">
      <c r="A542" s="7"/>
    </row>
    <row r="543">
      <c r="A543" s="7"/>
    </row>
    <row r="544">
      <c r="A544" s="7"/>
    </row>
    <row r="545">
      <c r="A545" s="7"/>
    </row>
    <row r="546">
      <c r="A546" s="7"/>
    </row>
    <row r="547">
      <c r="A547" s="7"/>
    </row>
    <row r="548">
      <c r="A548" s="7"/>
    </row>
    <row r="549">
      <c r="A549" s="7"/>
    </row>
    <row r="550">
      <c r="A550" s="7"/>
    </row>
    <row r="551">
      <c r="A551" s="7"/>
    </row>
    <row r="552">
      <c r="A552" s="7"/>
    </row>
    <row r="553">
      <c r="A553" s="7"/>
    </row>
    <row r="554">
      <c r="A554" s="7"/>
    </row>
    <row r="555">
      <c r="A555" s="7"/>
    </row>
    <row r="556">
      <c r="A556" s="7"/>
    </row>
    <row r="557">
      <c r="A557" s="7"/>
    </row>
    <row r="558">
      <c r="A558" s="7"/>
    </row>
    <row r="559">
      <c r="A559" s="7"/>
    </row>
    <row r="560">
      <c r="A560" s="7"/>
    </row>
    <row r="561">
      <c r="A561" s="7"/>
    </row>
    <row r="562">
      <c r="A562" s="7"/>
    </row>
    <row r="563">
      <c r="A563" s="7"/>
    </row>
    <row r="564">
      <c r="A564" s="7"/>
    </row>
    <row r="565">
      <c r="A565" s="7"/>
    </row>
    <row r="566">
      <c r="A566" s="7"/>
    </row>
    <row r="567">
      <c r="A567" s="7"/>
    </row>
    <row r="568">
      <c r="A568" s="7"/>
    </row>
    <row r="569">
      <c r="A569" s="7"/>
    </row>
    <row r="570">
      <c r="A570" s="7"/>
    </row>
    <row r="571">
      <c r="A571" s="7"/>
    </row>
    <row r="572">
      <c r="A572" s="7"/>
    </row>
    <row r="573">
      <c r="A573" s="7"/>
    </row>
    <row r="574">
      <c r="A574" s="7"/>
    </row>
    <row r="575">
      <c r="A575" s="7"/>
    </row>
    <row r="576">
      <c r="A576" s="7"/>
    </row>
    <row r="577">
      <c r="A577" s="7"/>
    </row>
    <row r="578">
      <c r="A578" s="7"/>
    </row>
    <row r="579">
      <c r="A579" s="7"/>
    </row>
    <row r="580">
      <c r="A580" s="7"/>
    </row>
    <row r="581">
      <c r="A581" s="7"/>
    </row>
    <row r="582">
      <c r="A582" s="7"/>
    </row>
    <row r="583">
      <c r="A583" s="7"/>
    </row>
    <row r="584">
      <c r="A584" s="7"/>
    </row>
    <row r="585">
      <c r="A585" s="7"/>
    </row>
    <row r="586">
      <c r="A586" s="7"/>
    </row>
    <row r="587">
      <c r="A587" s="7"/>
    </row>
    <row r="588">
      <c r="A588" s="7"/>
    </row>
    <row r="589">
      <c r="A589" s="7"/>
    </row>
    <row r="590">
      <c r="A590" s="7"/>
    </row>
    <row r="591">
      <c r="A591" s="7"/>
    </row>
    <row r="592">
      <c r="A592" s="7"/>
    </row>
    <row r="593">
      <c r="A593" s="7"/>
    </row>
    <row r="594">
      <c r="A594" s="7"/>
    </row>
    <row r="595">
      <c r="A595" s="7"/>
    </row>
    <row r="596">
      <c r="A596" s="7"/>
    </row>
    <row r="597">
      <c r="A597" s="7"/>
    </row>
    <row r="598">
      <c r="A598" s="7"/>
    </row>
    <row r="599">
      <c r="A599" s="7"/>
    </row>
    <row r="600">
      <c r="A600" s="7"/>
    </row>
    <row r="601">
      <c r="A601" s="7"/>
    </row>
    <row r="602">
      <c r="A602" s="7"/>
    </row>
    <row r="603">
      <c r="A603" s="7"/>
    </row>
    <row r="604">
      <c r="A604" s="7"/>
    </row>
    <row r="605">
      <c r="A605" s="7"/>
    </row>
    <row r="606">
      <c r="A606" s="7"/>
    </row>
    <row r="607">
      <c r="A607" s="7"/>
    </row>
    <row r="608">
      <c r="A608" s="7"/>
    </row>
    <row r="609">
      <c r="A609" s="7"/>
    </row>
    <row r="610">
      <c r="A610" s="7"/>
    </row>
    <row r="611">
      <c r="A611" s="7"/>
    </row>
    <row r="612">
      <c r="A612" s="7"/>
    </row>
    <row r="613">
      <c r="A613" s="7"/>
    </row>
    <row r="614">
      <c r="A614" s="7"/>
    </row>
    <row r="615">
      <c r="A615" s="7"/>
    </row>
    <row r="616">
      <c r="A616" s="7"/>
    </row>
    <row r="617">
      <c r="A617" s="7"/>
    </row>
    <row r="618">
      <c r="A618" s="7"/>
    </row>
    <row r="619">
      <c r="A619" s="7"/>
    </row>
    <row r="620">
      <c r="A620" s="7"/>
    </row>
    <row r="621">
      <c r="A621" s="7"/>
    </row>
    <row r="622">
      <c r="A622" s="7"/>
    </row>
    <row r="623">
      <c r="A623" s="7"/>
    </row>
    <row r="624">
      <c r="A624" s="7"/>
    </row>
    <row r="625">
      <c r="A625" s="7"/>
    </row>
    <row r="626">
      <c r="A626" s="7"/>
    </row>
    <row r="627">
      <c r="A627" s="7"/>
    </row>
    <row r="628">
      <c r="A628" s="7"/>
    </row>
    <row r="629">
      <c r="A629" s="7"/>
    </row>
    <row r="630">
      <c r="A630" s="7"/>
    </row>
    <row r="631">
      <c r="A631" s="7"/>
    </row>
    <row r="632">
      <c r="A632" s="7"/>
    </row>
    <row r="633">
      <c r="A633" s="7"/>
    </row>
    <row r="634">
      <c r="A634" s="7"/>
    </row>
    <row r="635">
      <c r="A635" s="7"/>
    </row>
    <row r="636">
      <c r="A636" s="7"/>
    </row>
    <row r="637">
      <c r="A637" s="7"/>
    </row>
    <row r="638">
      <c r="A638" s="7"/>
    </row>
    <row r="639">
      <c r="A639" s="7"/>
    </row>
    <row r="640">
      <c r="A640" s="7"/>
    </row>
    <row r="641">
      <c r="A641" s="7"/>
    </row>
    <row r="642">
      <c r="A642" s="7"/>
    </row>
    <row r="643">
      <c r="A643" s="7"/>
    </row>
    <row r="644">
      <c r="A644" s="7"/>
    </row>
    <row r="645">
      <c r="A645" s="7"/>
    </row>
    <row r="646">
      <c r="A646" s="7"/>
    </row>
    <row r="647">
      <c r="A647" s="7"/>
    </row>
    <row r="648">
      <c r="A648" s="7"/>
    </row>
    <row r="649">
      <c r="A649" s="7"/>
    </row>
    <row r="650">
      <c r="A650" s="7"/>
    </row>
    <row r="651">
      <c r="A651" s="7"/>
    </row>
    <row r="652">
      <c r="A652" s="7"/>
    </row>
    <row r="653">
      <c r="A653" s="7"/>
    </row>
    <row r="654">
      <c r="A654" s="7"/>
    </row>
    <row r="655">
      <c r="A655" s="7"/>
    </row>
    <row r="656">
      <c r="A656" s="7"/>
    </row>
    <row r="657">
      <c r="A657" s="7"/>
    </row>
    <row r="658">
      <c r="A658" s="7"/>
    </row>
    <row r="659">
      <c r="A659" s="7"/>
    </row>
    <row r="660">
      <c r="A660" s="7"/>
    </row>
    <row r="661">
      <c r="A661" s="7"/>
    </row>
    <row r="662">
      <c r="A662" s="7"/>
    </row>
    <row r="663">
      <c r="A663" s="7"/>
    </row>
    <row r="664">
      <c r="A664" s="7"/>
    </row>
    <row r="665">
      <c r="A665" s="7"/>
    </row>
    <row r="666">
      <c r="A666" s="7"/>
    </row>
    <row r="667">
      <c r="A667" s="7"/>
    </row>
    <row r="668">
      <c r="A668" s="7"/>
    </row>
    <row r="669">
      <c r="A669" s="7"/>
    </row>
    <row r="670">
      <c r="A670" s="7"/>
    </row>
    <row r="671">
      <c r="A671" s="7"/>
    </row>
    <row r="672">
      <c r="A672" s="7"/>
    </row>
    <row r="673">
      <c r="A673" s="7"/>
    </row>
    <row r="674">
      <c r="A674" s="7"/>
    </row>
    <row r="675">
      <c r="A675" s="7"/>
    </row>
    <row r="676">
      <c r="A676" s="7"/>
    </row>
    <row r="677">
      <c r="A677" s="7"/>
    </row>
    <row r="678">
      <c r="A678" s="7"/>
    </row>
    <row r="679">
      <c r="A679" s="7"/>
    </row>
    <row r="680">
      <c r="A680" s="7"/>
    </row>
    <row r="681">
      <c r="A681" s="7"/>
    </row>
    <row r="682">
      <c r="A682" s="7"/>
    </row>
    <row r="683">
      <c r="A683" s="7"/>
    </row>
    <row r="684">
      <c r="A684" s="7"/>
    </row>
    <row r="685">
      <c r="A685" s="7"/>
    </row>
    <row r="686">
      <c r="A686" s="7"/>
    </row>
    <row r="687">
      <c r="A687" s="7"/>
    </row>
    <row r="688">
      <c r="A688" s="7"/>
    </row>
    <row r="689">
      <c r="A689" s="7"/>
    </row>
    <row r="690">
      <c r="A690" s="7"/>
    </row>
    <row r="691">
      <c r="A691" s="7"/>
    </row>
    <row r="692">
      <c r="A692" s="7"/>
    </row>
    <row r="693">
      <c r="A693" s="7"/>
    </row>
    <row r="694">
      <c r="A694" s="7"/>
    </row>
    <row r="695">
      <c r="A695" s="7"/>
    </row>
    <row r="696">
      <c r="A696" s="7"/>
    </row>
    <row r="697">
      <c r="A697" s="7"/>
    </row>
    <row r="698">
      <c r="A698" s="7"/>
    </row>
    <row r="699">
      <c r="A699" s="7"/>
    </row>
    <row r="700">
      <c r="A700" s="7"/>
    </row>
    <row r="701">
      <c r="A701" s="7"/>
    </row>
    <row r="702">
      <c r="A702" s="7"/>
    </row>
    <row r="703">
      <c r="A703" s="7"/>
    </row>
    <row r="704">
      <c r="A704" s="7"/>
    </row>
    <row r="705">
      <c r="A705" s="7"/>
    </row>
    <row r="706">
      <c r="A706" s="7"/>
    </row>
    <row r="707">
      <c r="A707" s="7"/>
    </row>
    <row r="708">
      <c r="A708" s="7"/>
    </row>
    <row r="709">
      <c r="A709" s="7"/>
    </row>
    <row r="710">
      <c r="A710" s="7"/>
    </row>
    <row r="711">
      <c r="A711" s="7"/>
    </row>
    <row r="712">
      <c r="A712" s="7"/>
    </row>
    <row r="713">
      <c r="A713" s="7"/>
    </row>
    <row r="714">
      <c r="A714" s="7"/>
    </row>
    <row r="715">
      <c r="A715" s="7"/>
    </row>
    <row r="716">
      <c r="A716" s="7"/>
    </row>
    <row r="717">
      <c r="A717" s="7"/>
    </row>
    <row r="718">
      <c r="A718" s="7"/>
    </row>
    <row r="719">
      <c r="A719" s="7"/>
    </row>
    <row r="720">
      <c r="A720" s="7"/>
    </row>
    <row r="721">
      <c r="A721" s="7"/>
    </row>
    <row r="722">
      <c r="A722" s="7"/>
    </row>
    <row r="723">
      <c r="A723" s="7"/>
    </row>
    <row r="724">
      <c r="A724" s="7"/>
    </row>
    <row r="725">
      <c r="A725" s="7"/>
    </row>
    <row r="726">
      <c r="A726" s="7"/>
    </row>
    <row r="727">
      <c r="A727" s="7"/>
    </row>
    <row r="728">
      <c r="A728" s="7"/>
    </row>
    <row r="729">
      <c r="A729" s="7"/>
    </row>
    <row r="730">
      <c r="A730" s="7"/>
    </row>
    <row r="731">
      <c r="A731" s="7"/>
    </row>
    <row r="732">
      <c r="A732" s="7"/>
    </row>
    <row r="733">
      <c r="A733" s="7"/>
    </row>
    <row r="734">
      <c r="A734" s="7"/>
    </row>
    <row r="735">
      <c r="A735" s="7"/>
    </row>
    <row r="736">
      <c r="A736" s="7"/>
    </row>
    <row r="737">
      <c r="A737" s="7"/>
    </row>
    <row r="738">
      <c r="A738" s="7"/>
    </row>
    <row r="739">
      <c r="A739" s="7"/>
    </row>
    <row r="740">
      <c r="A740" s="7"/>
    </row>
    <row r="741">
      <c r="A741" s="7"/>
    </row>
    <row r="742">
      <c r="A742" s="7"/>
    </row>
    <row r="743">
      <c r="A743" s="7"/>
    </row>
    <row r="744">
      <c r="A744" s="7"/>
    </row>
    <row r="745">
      <c r="A745" s="7"/>
    </row>
    <row r="746">
      <c r="A746" s="7"/>
    </row>
    <row r="747">
      <c r="A747" s="7"/>
    </row>
    <row r="748">
      <c r="A748" s="7"/>
    </row>
    <row r="749">
      <c r="A749" s="7"/>
    </row>
    <row r="750">
      <c r="A750" s="7"/>
    </row>
    <row r="751">
      <c r="A751" s="7"/>
    </row>
    <row r="752">
      <c r="A752" s="7"/>
    </row>
    <row r="753">
      <c r="A753" s="7"/>
    </row>
    <row r="754">
      <c r="A754" s="7"/>
    </row>
    <row r="755">
      <c r="A755" s="7"/>
    </row>
    <row r="756">
      <c r="A756" s="7"/>
    </row>
    <row r="757">
      <c r="A757" s="7"/>
    </row>
    <row r="758">
      <c r="A758" s="7"/>
    </row>
    <row r="759">
      <c r="A759" s="7"/>
    </row>
    <row r="760">
      <c r="A760" s="7"/>
    </row>
    <row r="761">
      <c r="A761" s="7"/>
    </row>
    <row r="762">
      <c r="A762" s="7"/>
    </row>
    <row r="763">
      <c r="A763" s="7"/>
    </row>
    <row r="764">
      <c r="A764" s="7"/>
    </row>
    <row r="765">
      <c r="A765" s="7"/>
    </row>
    <row r="766">
      <c r="A766" s="7"/>
    </row>
    <row r="767">
      <c r="A767" s="7"/>
    </row>
    <row r="768">
      <c r="A768" s="7"/>
    </row>
    <row r="769">
      <c r="A769" s="7"/>
    </row>
    <row r="770">
      <c r="A770" s="7"/>
    </row>
    <row r="771">
      <c r="A771" s="7"/>
    </row>
    <row r="772">
      <c r="A772" s="7"/>
    </row>
    <row r="773">
      <c r="A773" s="7"/>
    </row>
    <row r="774">
      <c r="A774" s="7"/>
    </row>
    <row r="775">
      <c r="A775" s="7"/>
    </row>
    <row r="776">
      <c r="A776" s="7"/>
    </row>
    <row r="777">
      <c r="A777" s="7"/>
    </row>
    <row r="778">
      <c r="A778" s="7"/>
    </row>
    <row r="779">
      <c r="A779" s="7"/>
    </row>
    <row r="780">
      <c r="A780" s="7"/>
    </row>
    <row r="781">
      <c r="A781" s="7"/>
    </row>
    <row r="782">
      <c r="A782" s="7"/>
    </row>
    <row r="783">
      <c r="A783" s="7"/>
    </row>
    <row r="784">
      <c r="A784" s="7"/>
    </row>
    <row r="785">
      <c r="A785" s="7"/>
    </row>
    <row r="786">
      <c r="A786" s="7"/>
    </row>
    <row r="787">
      <c r="A787" s="7"/>
    </row>
    <row r="788">
      <c r="A788" s="7"/>
    </row>
    <row r="789">
      <c r="A789" s="7"/>
    </row>
    <row r="790">
      <c r="A790" s="7"/>
    </row>
    <row r="791">
      <c r="A791" s="7"/>
    </row>
    <row r="792">
      <c r="A792" s="7"/>
    </row>
    <row r="793">
      <c r="A793" s="7"/>
    </row>
    <row r="794">
      <c r="A794" s="7"/>
    </row>
    <row r="795">
      <c r="A795" s="7"/>
    </row>
    <row r="796">
      <c r="A796" s="7"/>
    </row>
    <row r="797">
      <c r="A797" s="7"/>
    </row>
    <row r="798">
      <c r="A798" s="7"/>
    </row>
    <row r="799">
      <c r="A799" s="7"/>
    </row>
    <row r="800">
      <c r="A800" s="7"/>
    </row>
    <row r="801">
      <c r="A801" s="7"/>
    </row>
    <row r="802">
      <c r="A802" s="7"/>
    </row>
    <row r="803">
      <c r="A803" s="7"/>
    </row>
    <row r="804">
      <c r="A804" s="7"/>
    </row>
    <row r="805">
      <c r="A805" s="7"/>
    </row>
    <row r="806">
      <c r="A806" s="7"/>
    </row>
    <row r="807">
      <c r="A807" s="7"/>
    </row>
    <row r="808">
      <c r="A808" s="7"/>
    </row>
    <row r="809">
      <c r="A809" s="7"/>
    </row>
    <row r="810">
      <c r="A810" s="7"/>
    </row>
    <row r="811">
      <c r="A811" s="7"/>
    </row>
    <row r="812">
      <c r="A812" s="7"/>
    </row>
    <row r="813">
      <c r="A813" s="7"/>
    </row>
    <row r="814">
      <c r="A814" s="7"/>
    </row>
    <row r="815">
      <c r="A815" s="7"/>
    </row>
    <row r="816">
      <c r="A816" s="7"/>
    </row>
    <row r="817">
      <c r="A817" s="7"/>
    </row>
    <row r="818">
      <c r="A818" s="7"/>
    </row>
    <row r="819">
      <c r="A819" s="7"/>
    </row>
    <row r="820">
      <c r="A820" s="7"/>
    </row>
    <row r="821">
      <c r="A821" s="7"/>
    </row>
    <row r="822">
      <c r="A822" s="7"/>
    </row>
    <row r="823">
      <c r="A823" s="7"/>
    </row>
    <row r="824">
      <c r="A824" s="7"/>
    </row>
    <row r="825">
      <c r="A825" s="7"/>
    </row>
    <row r="826">
      <c r="A826" s="7"/>
    </row>
    <row r="827">
      <c r="A827" s="7"/>
    </row>
    <row r="828">
      <c r="A828" s="7"/>
    </row>
    <row r="829">
      <c r="A829" s="7"/>
    </row>
    <row r="830">
      <c r="A830" s="7"/>
    </row>
    <row r="831">
      <c r="A831" s="7"/>
    </row>
    <row r="832">
      <c r="A832" s="7"/>
    </row>
    <row r="833">
      <c r="A833" s="7"/>
    </row>
    <row r="834">
      <c r="A834" s="7"/>
    </row>
    <row r="835">
      <c r="A835" s="7"/>
    </row>
    <row r="836">
      <c r="A836" s="7"/>
    </row>
    <row r="837">
      <c r="A837" s="7"/>
    </row>
    <row r="838">
      <c r="A838" s="7"/>
    </row>
    <row r="839">
      <c r="A839" s="7"/>
    </row>
    <row r="840">
      <c r="A840" s="7"/>
    </row>
    <row r="841">
      <c r="A841" s="7"/>
    </row>
    <row r="842">
      <c r="A842" s="7"/>
    </row>
    <row r="843">
      <c r="A843" s="7"/>
    </row>
    <row r="844">
      <c r="A844" s="7"/>
    </row>
    <row r="845">
      <c r="A845" s="7"/>
    </row>
    <row r="846">
      <c r="A846" s="7"/>
    </row>
    <row r="847">
      <c r="A847" s="7"/>
    </row>
    <row r="848">
      <c r="A848" s="7"/>
    </row>
    <row r="849">
      <c r="A849" s="7"/>
    </row>
    <row r="850">
      <c r="A850" s="7"/>
    </row>
    <row r="851">
      <c r="A851" s="7"/>
    </row>
    <row r="852">
      <c r="A852" s="7"/>
    </row>
    <row r="853">
      <c r="A853" s="7"/>
    </row>
    <row r="854">
      <c r="A854" s="7"/>
    </row>
    <row r="855">
      <c r="A855" s="7"/>
    </row>
    <row r="856">
      <c r="A856" s="7"/>
    </row>
    <row r="857">
      <c r="A857" s="7"/>
    </row>
    <row r="858">
      <c r="A858" s="7"/>
    </row>
    <row r="859">
      <c r="A859" s="7"/>
    </row>
    <row r="860">
      <c r="A860" s="7"/>
    </row>
    <row r="861">
      <c r="A861" s="7"/>
    </row>
    <row r="862">
      <c r="A862" s="7"/>
    </row>
    <row r="863">
      <c r="A863" s="7"/>
    </row>
    <row r="864">
      <c r="A864" s="7"/>
    </row>
    <row r="865">
      <c r="A865" s="7"/>
    </row>
    <row r="866">
      <c r="A866" s="7"/>
    </row>
    <row r="867">
      <c r="A867" s="7"/>
    </row>
    <row r="868">
      <c r="A868" s="7"/>
    </row>
    <row r="869">
      <c r="A869" s="7"/>
    </row>
    <row r="870">
      <c r="A870" s="7"/>
    </row>
    <row r="871">
      <c r="A871" s="7"/>
    </row>
    <row r="872">
      <c r="A872" s="7"/>
    </row>
    <row r="873">
      <c r="A873" s="7"/>
    </row>
    <row r="874">
      <c r="A874" s="7"/>
    </row>
    <row r="875">
      <c r="A875" s="7"/>
    </row>
    <row r="876">
      <c r="A876" s="7"/>
    </row>
    <row r="877">
      <c r="A877" s="7"/>
    </row>
    <row r="878">
      <c r="A878" s="7"/>
    </row>
    <row r="879">
      <c r="A879" s="7"/>
    </row>
    <row r="880">
      <c r="A880" s="7"/>
    </row>
    <row r="881">
      <c r="A881" s="7"/>
    </row>
    <row r="882">
      <c r="A882" s="7"/>
    </row>
    <row r="883">
      <c r="A883" s="7"/>
    </row>
    <row r="884">
      <c r="A884" s="7"/>
    </row>
    <row r="885">
      <c r="A885" s="7"/>
    </row>
    <row r="886">
      <c r="A886" s="7"/>
    </row>
    <row r="887">
      <c r="A887" s="7"/>
    </row>
    <row r="888">
      <c r="A888" s="7"/>
    </row>
    <row r="889">
      <c r="A889" s="7"/>
    </row>
    <row r="890">
      <c r="A890" s="7"/>
    </row>
    <row r="891">
      <c r="A891" s="7"/>
    </row>
    <row r="892">
      <c r="A892" s="7"/>
    </row>
    <row r="893">
      <c r="A893" s="7"/>
    </row>
    <row r="894">
      <c r="A894" s="7"/>
    </row>
    <row r="895">
      <c r="A895" s="7"/>
    </row>
    <row r="896">
      <c r="A896" s="7"/>
    </row>
    <row r="897">
      <c r="A897" s="7"/>
    </row>
    <row r="898">
      <c r="A898" s="7"/>
    </row>
    <row r="899">
      <c r="A899" s="7"/>
    </row>
    <row r="900">
      <c r="A900" s="7"/>
    </row>
    <row r="901">
      <c r="A901" s="7"/>
    </row>
    <row r="902">
      <c r="A902" s="7"/>
    </row>
    <row r="903">
      <c r="A903" s="7"/>
    </row>
    <row r="904">
      <c r="A904" s="7"/>
    </row>
    <row r="905">
      <c r="A905" s="7"/>
    </row>
    <row r="906">
      <c r="A906" s="7"/>
    </row>
    <row r="907">
      <c r="A907" s="7"/>
    </row>
    <row r="908">
      <c r="A908" s="7"/>
    </row>
    <row r="909">
      <c r="A909" s="7"/>
    </row>
    <row r="910">
      <c r="A910" s="7"/>
    </row>
    <row r="911">
      <c r="A911" s="7"/>
    </row>
    <row r="912">
      <c r="A912" s="7"/>
    </row>
    <row r="913">
      <c r="A913" s="7"/>
    </row>
    <row r="914">
      <c r="A914" s="7"/>
    </row>
    <row r="915">
      <c r="A915" s="7"/>
    </row>
    <row r="916">
      <c r="A916" s="7"/>
    </row>
    <row r="917">
      <c r="A917" s="7"/>
    </row>
    <row r="918">
      <c r="A918" s="7"/>
    </row>
    <row r="919">
      <c r="A919" s="7"/>
    </row>
    <row r="920">
      <c r="A920" s="7"/>
    </row>
    <row r="921">
      <c r="A921" s="7"/>
    </row>
    <row r="922">
      <c r="A922" s="7"/>
    </row>
    <row r="923">
      <c r="A923" s="7"/>
    </row>
    <row r="924">
      <c r="A924" s="7"/>
    </row>
    <row r="925">
      <c r="A925" s="7"/>
    </row>
    <row r="926">
      <c r="A926" s="7"/>
    </row>
    <row r="927">
      <c r="A927" s="7"/>
    </row>
    <row r="928">
      <c r="A928" s="7"/>
    </row>
    <row r="929">
      <c r="A929" s="7"/>
    </row>
    <row r="930">
      <c r="A930" s="7"/>
    </row>
    <row r="931">
      <c r="A931" s="7"/>
    </row>
    <row r="932">
      <c r="A932" s="7"/>
    </row>
    <row r="933">
      <c r="A933" s="7"/>
    </row>
    <row r="934">
      <c r="A934" s="7"/>
    </row>
    <row r="935">
      <c r="A935" s="7"/>
    </row>
    <row r="936">
      <c r="A936" s="7"/>
    </row>
    <row r="937">
      <c r="A937" s="7"/>
    </row>
    <row r="938">
      <c r="A938" s="7"/>
    </row>
    <row r="939">
      <c r="A939" s="7"/>
    </row>
    <row r="940">
      <c r="A940" s="7"/>
    </row>
    <row r="941">
      <c r="A941" s="7"/>
    </row>
    <row r="942">
      <c r="A942" s="7"/>
    </row>
    <row r="943">
      <c r="A943" s="7"/>
    </row>
    <row r="944">
      <c r="A944" s="7"/>
    </row>
    <row r="945">
      <c r="A945" s="7"/>
    </row>
    <row r="946">
      <c r="A946" s="7"/>
    </row>
    <row r="947">
      <c r="A947" s="7"/>
    </row>
    <row r="948">
      <c r="A948" s="7"/>
    </row>
    <row r="949">
      <c r="A949" s="7"/>
    </row>
    <row r="950">
      <c r="A950" s="7"/>
    </row>
    <row r="951">
      <c r="A951" s="7"/>
    </row>
    <row r="952">
      <c r="A952" s="7"/>
    </row>
    <row r="953">
      <c r="A953" s="7"/>
    </row>
    <row r="954">
      <c r="A954" s="7"/>
    </row>
    <row r="955">
      <c r="A955" s="7"/>
    </row>
    <row r="956">
      <c r="A956" s="7"/>
    </row>
    <row r="957">
      <c r="A957" s="7"/>
    </row>
    <row r="958">
      <c r="A958" s="7"/>
    </row>
    <row r="959">
      <c r="A959" s="7"/>
    </row>
    <row r="960">
      <c r="A960" s="7"/>
    </row>
    <row r="961">
      <c r="A961" s="7"/>
    </row>
    <row r="962">
      <c r="A962" s="7"/>
    </row>
    <row r="963">
      <c r="A963" s="7"/>
    </row>
    <row r="964">
      <c r="A964" s="7"/>
    </row>
    <row r="965">
      <c r="A965" s="7"/>
    </row>
    <row r="966">
      <c r="A966" s="7"/>
    </row>
    <row r="967">
      <c r="A967" s="7"/>
    </row>
    <row r="968">
      <c r="A968" s="7"/>
    </row>
    <row r="969">
      <c r="A969" s="7"/>
    </row>
    <row r="970">
      <c r="A970" s="7"/>
    </row>
    <row r="971">
      <c r="A971" s="7"/>
    </row>
    <row r="972">
      <c r="A972" s="7"/>
    </row>
    <row r="973">
      <c r="A973" s="7"/>
    </row>
    <row r="974">
      <c r="A974" s="7"/>
    </row>
    <row r="975">
      <c r="A975" s="7"/>
    </row>
    <row r="976">
      <c r="A976" s="7"/>
    </row>
    <row r="977">
      <c r="A977" s="7"/>
    </row>
    <row r="978">
      <c r="A978" s="7"/>
    </row>
    <row r="979">
      <c r="A979" s="7"/>
    </row>
    <row r="980">
      <c r="A980" s="7"/>
    </row>
    <row r="981">
      <c r="A981" s="7"/>
    </row>
    <row r="982">
      <c r="A982" s="7"/>
    </row>
    <row r="983">
      <c r="A983" s="7"/>
    </row>
    <row r="984">
      <c r="A984" s="7"/>
    </row>
    <row r="985">
      <c r="A985" s="7"/>
    </row>
    <row r="986">
      <c r="A986" s="7"/>
    </row>
    <row r="987">
      <c r="A987" s="7"/>
    </row>
    <row r="988">
      <c r="A988" s="7"/>
    </row>
    <row r="989">
      <c r="A989" s="7"/>
    </row>
    <row r="990">
      <c r="A990" s="7"/>
    </row>
    <row r="991">
      <c r="A991" s="7"/>
    </row>
    <row r="992">
      <c r="A992" s="7"/>
    </row>
    <row r="993">
      <c r="A993" s="7"/>
    </row>
    <row r="994">
      <c r="A994" s="7"/>
    </row>
    <row r="995">
      <c r="A995" s="7"/>
    </row>
    <row r="996">
      <c r="A996" s="7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75"/>
  <cols>
    <col customWidth="1" min="1" max="1" width="23.5"/>
    <col customWidth="1" min="21" max="21" width="14.13"/>
    <col customWidth="1" min="24" max="24" width="19.13"/>
    <col customWidth="1" min="25" max="25" width="11.13"/>
    <col customWidth="1" min="26" max="26" width="16.88"/>
    <col customWidth="1" min="27" max="27" width="18.63"/>
    <col customWidth="1" min="28" max="28" width="22.75"/>
    <col customWidth="1" min="29" max="29" width="24.5"/>
    <col customWidth="1" min="30" max="30" width="12.88"/>
  </cols>
  <sheetData>
    <row r="1">
      <c r="A1" s="8" t="s">
        <v>2</v>
      </c>
      <c r="B1" s="8" t="s">
        <v>3</v>
      </c>
      <c r="C1" s="8" t="s">
        <v>4</v>
      </c>
      <c r="D1" s="6" t="s">
        <v>5</v>
      </c>
      <c r="E1" s="9" t="s">
        <v>6</v>
      </c>
      <c r="F1" s="9" t="s">
        <v>7</v>
      </c>
      <c r="G1" s="9" t="s">
        <v>8</v>
      </c>
      <c r="H1" s="9" t="s">
        <v>7</v>
      </c>
      <c r="I1" s="9" t="s">
        <v>9</v>
      </c>
      <c r="J1" s="9" t="s">
        <v>10</v>
      </c>
      <c r="K1" s="9" t="s">
        <v>11</v>
      </c>
      <c r="L1" s="9" t="s">
        <v>12</v>
      </c>
      <c r="M1" s="9" t="s">
        <v>13</v>
      </c>
      <c r="N1" s="6" t="s">
        <v>14</v>
      </c>
      <c r="O1" s="6" t="s">
        <v>15</v>
      </c>
      <c r="P1" s="6" t="s">
        <v>16</v>
      </c>
      <c r="Q1" s="6" t="s">
        <v>17</v>
      </c>
      <c r="R1" s="6" t="s">
        <v>18</v>
      </c>
      <c r="S1" s="8" t="s">
        <v>19</v>
      </c>
      <c r="T1" s="8" t="s">
        <v>20</v>
      </c>
      <c r="U1" s="8" t="s">
        <v>21</v>
      </c>
      <c r="V1" s="6" t="s">
        <v>22</v>
      </c>
      <c r="W1" s="8" t="s">
        <v>23</v>
      </c>
      <c r="X1" s="8" t="s">
        <v>24</v>
      </c>
      <c r="Y1" s="8" t="s">
        <v>25</v>
      </c>
      <c r="Z1" s="8" t="s">
        <v>26</v>
      </c>
      <c r="AA1" s="6" t="s">
        <v>27</v>
      </c>
      <c r="AB1" s="7"/>
      <c r="AC1" s="8" t="s">
        <v>2</v>
      </c>
      <c r="AD1" s="7"/>
      <c r="AE1" s="7"/>
      <c r="AF1" s="7"/>
    </row>
    <row r="2">
      <c r="A2" s="10" t="s">
        <v>28</v>
      </c>
      <c r="B2" s="11" t="s">
        <v>29</v>
      </c>
      <c r="C2" s="12">
        <v>600.0</v>
      </c>
      <c r="D2" s="12">
        <v>28.0</v>
      </c>
      <c r="E2" s="13">
        <f t="shared" ref="E2:E41" si="1">D2/1.36</f>
        <v>20.58823529</v>
      </c>
      <c r="F2" s="14">
        <v>7000.0</v>
      </c>
      <c r="G2" s="15">
        <v>29.0</v>
      </c>
      <c r="H2" s="15">
        <v>6000.0</v>
      </c>
      <c r="I2" s="16">
        <f t="shared" ref="I2:I60" si="2">E2/C2*1000</f>
        <v>34.31372549</v>
      </c>
      <c r="J2" s="13">
        <f t="shared" ref="J2:J60" si="3">G2/C2*1000</f>
        <v>48.33333333</v>
      </c>
      <c r="K2" s="17">
        <f t="shared" ref="K2:K31" si="4">(G2/(E2/F2*9550))</f>
        <v>1.032460733</v>
      </c>
      <c r="L2" s="18">
        <f t="shared" ref="L2:L31" si="5">F2/H2</f>
        <v>1.166666667</v>
      </c>
      <c r="M2" s="19">
        <f t="shared" ref="M2:M31" si="6">K2*L2</f>
        <v>1.204537522</v>
      </c>
      <c r="N2" s="20">
        <f t="shared" ref="N2:N31" si="7">125.7*G2/C2</f>
        <v>6.0755</v>
      </c>
      <c r="O2" s="15">
        <v>920.0</v>
      </c>
      <c r="P2" s="21">
        <f t="shared" ref="P2:P60" si="8">O2-U2/3</f>
        <v>826.6666667</v>
      </c>
      <c r="Q2" s="12">
        <v>148.0</v>
      </c>
      <c r="R2" s="12">
        <v>165.0</v>
      </c>
      <c r="S2" s="22">
        <v>165.0</v>
      </c>
      <c r="T2" s="12">
        <v>300.0</v>
      </c>
      <c r="U2" s="12">
        <v>280.0</v>
      </c>
      <c r="V2" s="12">
        <f t="shared" ref="V2:V60" si="9">(T2+U2)/2</f>
        <v>290</v>
      </c>
      <c r="W2" s="12">
        <v>310.0</v>
      </c>
      <c r="X2" s="12">
        <v>17.0</v>
      </c>
      <c r="Y2" s="16">
        <v>4.5</v>
      </c>
      <c r="Z2" s="21">
        <f t="shared" ref="Z2:Z60" si="10">X2/Y2*100</f>
        <v>377.7777778</v>
      </c>
      <c r="AA2" s="12">
        <v>10790.0</v>
      </c>
      <c r="AB2" s="7"/>
      <c r="AC2" s="23" t="str">
        <f t="shared" ref="AC2:AC60" si="11">A2</f>
        <v>AJP PR7 Adventure 650</v>
      </c>
      <c r="AD2" s="7"/>
      <c r="AE2" s="7"/>
      <c r="AF2" s="7"/>
    </row>
    <row r="3">
      <c r="A3" s="2" t="s">
        <v>30</v>
      </c>
      <c r="B3" s="11" t="s">
        <v>31</v>
      </c>
      <c r="C3" s="15">
        <v>250.0</v>
      </c>
      <c r="D3" s="15">
        <v>24.8</v>
      </c>
      <c r="E3" s="13">
        <f t="shared" si="1"/>
        <v>18.23529412</v>
      </c>
      <c r="F3" s="15">
        <v>9000.0</v>
      </c>
      <c r="G3" s="15">
        <v>22.5</v>
      </c>
      <c r="H3" s="15">
        <v>7000.0</v>
      </c>
      <c r="I3" s="16">
        <f t="shared" si="2"/>
        <v>72.94117647</v>
      </c>
      <c r="J3" s="13">
        <f t="shared" si="3"/>
        <v>90</v>
      </c>
      <c r="K3" s="17">
        <f t="shared" si="4"/>
        <v>1.162810336</v>
      </c>
      <c r="L3" s="18">
        <f t="shared" si="5"/>
        <v>1.285714286</v>
      </c>
      <c r="M3" s="19">
        <f t="shared" si="6"/>
        <v>1.495041861</v>
      </c>
      <c r="N3" s="20">
        <f t="shared" si="7"/>
        <v>11.313</v>
      </c>
      <c r="O3" s="15">
        <v>800.0</v>
      </c>
      <c r="P3" s="21">
        <f t="shared" si="8"/>
        <v>752.6666667</v>
      </c>
      <c r="Q3" s="15">
        <v>150.0</v>
      </c>
      <c r="R3" s="15">
        <v>175.0</v>
      </c>
      <c r="S3" s="12">
        <v>165.0</v>
      </c>
      <c r="T3" s="15">
        <v>130.0</v>
      </c>
      <c r="U3" s="15">
        <v>142.0</v>
      </c>
      <c r="V3" s="12">
        <f t="shared" si="9"/>
        <v>136</v>
      </c>
      <c r="W3" s="15">
        <v>205.0</v>
      </c>
      <c r="X3" s="15">
        <v>16.0</v>
      </c>
      <c r="Y3" s="24">
        <v>4.0</v>
      </c>
      <c r="Z3" s="21">
        <f t="shared" si="10"/>
        <v>400</v>
      </c>
      <c r="AA3" s="15">
        <v>2880.0</v>
      </c>
      <c r="AB3" s="2" t="s">
        <v>32</v>
      </c>
      <c r="AC3" s="23" t="str">
        <f t="shared" si="11"/>
        <v>AKT TT 250 Adventour / CSC RX3 Adventure / Zongshen RX3</v>
      </c>
      <c r="AD3" s="7"/>
      <c r="AE3" s="7"/>
      <c r="AF3" s="7"/>
    </row>
    <row r="4">
      <c r="A4" s="10" t="s">
        <v>33</v>
      </c>
      <c r="B4" s="25" t="s">
        <v>34</v>
      </c>
      <c r="C4" s="12">
        <v>349.0</v>
      </c>
      <c r="D4" s="12">
        <v>27.0</v>
      </c>
      <c r="E4" s="13">
        <f t="shared" si="1"/>
        <v>19.85294118</v>
      </c>
      <c r="F4" s="15">
        <v>7000.0</v>
      </c>
      <c r="G4" s="15">
        <v>28.0</v>
      </c>
      <c r="H4" s="15">
        <v>6250.0</v>
      </c>
      <c r="I4" s="16">
        <f t="shared" si="2"/>
        <v>56.88521827</v>
      </c>
      <c r="J4" s="13">
        <f t="shared" si="3"/>
        <v>80.22922636</v>
      </c>
      <c r="K4" s="17">
        <f t="shared" si="4"/>
        <v>1.033779329</v>
      </c>
      <c r="L4" s="18">
        <f t="shared" si="5"/>
        <v>1.12</v>
      </c>
      <c r="M4" s="19">
        <f t="shared" si="6"/>
        <v>1.157832849</v>
      </c>
      <c r="N4" s="20">
        <f t="shared" si="7"/>
        <v>10.08481375</v>
      </c>
      <c r="O4" s="15">
        <v>863.0</v>
      </c>
      <c r="P4" s="21">
        <f t="shared" si="8"/>
        <v>789.6666667</v>
      </c>
      <c r="Q4" s="12">
        <v>133.0</v>
      </c>
      <c r="R4" s="12">
        <v>145.0</v>
      </c>
      <c r="S4" s="12">
        <v>165.0</v>
      </c>
      <c r="T4" s="12">
        <v>220.0</v>
      </c>
      <c r="U4" s="12">
        <v>220.0</v>
      </c>
      <c r="V4" s="12">
        <f t="shared" si="9"/>
        <v>220</v>
      </c>
      <c r="W4" s="12">
        <v>275.0</v>
      </c>
      <c r="X4" s="12">
        <v>10.5</v>
      </c>
      <c r="Y4" s="24">
        <v>4.7</v>
      </c>
      <c r="Z4" s="21">
        <f t="shared" si="10"/>
        <v>223.4042553</v>
      </c>
      <c r="AA4" s="12">
        <v>5900.0</v>
      </c>
      <c r="AB4" s="7"/>
      <c r="AC4" s="10" t="str">
        <f t="shared" si="11"/>
        <v>Beta Alp 4.0</v>
      </c>
      <c r="AD4" s="7"/>
      <c r="AE4" s="7"/>
      <c r="AF4" s="7"/>
    </row>
    <row r="5">
      <c r="A5" s="10" t="s">
        <v>35</v>
      </c>
      <c r="B5" s="26" t="str">
        <f>HYPERLINK("https://www.bmw-motorrad.de/de/models/adventure/g310gs.html","https://www.bmw-motorrad.de/de/models/adventure/g310gs.html")</f>
        <v>https://www.bmw-motorrad.de/de/models/adventure/g310gs.html</v>
      </c>
      <c r="C5" s="12">
        <v>313.0</v>
      </c>
      <c r="D5" s="12">
        <v>34.0</v>
      </c>
      <c r="E5" s="13">
        <f t="shared" si="1"/>
        <v>25</v>
      </c>
      <c r="F5" s="15">
        <v>9500.0</v>
      </c>
      <c r="G5" s="15">
        <v>28.0</v>
      </c>
      <c r="H5" s="15">
        <v>7500.0</v>
      </c>
      <c r="I5" s="16">
        <f t="shared" si="2"/>
        <v>79.87220447</v>
      </c>
      <c r="J5" s="13">
        <f t="shared" si="3"/>
        <v>89.45686901</v>
      </c>
      <c r="K5" s="17">
        <f t="shared" si="4"/>
        <v>1.114136126</v>
      </c>
      <c r="L5" s="18">
        <f t="shared" si="5"/>
        <v>1.266666667</v>
      </c>
      <c r="M5" s="19">
        <f t="shared" si="6"/>
        <v>1.411239092</v>
      </c>
      <c r="N5" s="20">
        <f t="shared" si="7"/>
        <v>11.24472843</v>
      </c>
      <c r="O5" s="15">
        <v>835.0</v>
      </c>
      <c r="P5" s="21">
        <f t="shared" si="8"/>
        <v>775</v>
      </c>
      <c r="Q5" s="27">
        <f>R5-0.9*0.75*X5</f>
        <v>162.075</v>
      </c>
      <c r="R5" s="12">
        <v>169.5</v>
      </c>
      <c r="S5" s="12">
        <v>175.5</v>
      </c>
      <c r="T5" s="12">
        <v>180.0</v>
      </c>
      <c r="U5" s="12">
        <v>180.0</v>
      </c>
      <c r="V5" s="12">
        <f t="shared" si="9"/>
        <v>180</v>
      </c>
      <c r="W5" s="10"/>
      <c r="X5" s="12">
        <v>11.0</v>
      </c>
      <c r="Y5" s="16">
        <v>3.5</v>
      </c>
      <c r="Z5" s="21">
        <f t="shared" si="10"/>
        <v>314.2857143</v>
      </c>
      <c r="AA5" s="12">
        <v>6050.0</v>
      </c>
      <c r="AB5" s="7"/>
      <c r="AC5" s="10" t="str">
        <f t="shared" si="11"/>
        <v>BMW G 310 GS</v>
      </c>
      <c r="AD5" s="7"/>
      <c r="AE5" s="7"/>
      <c r="AF5" s="7"/>
    </row>
    <row r="6">
      <c r="A6" s="28" t="s">
        <v>36</v>
      </c>
      <c r="B6" s="29" t="s">
        <v>37</v>
      </c>
      <c r="C6" s="30">
        <v>652.0</v>
      </c>
      <c r="D6" s="31">
        <v>48.0</v>
      </c>
      <c r="E6" s="13">
        <f t="shared" si="1"/>
        <v>35.29411765</v>
      </c>
      <c r="F6" s="15">
        <v>6500.0</v>
      </c>
      <c r="G6" s="15">
        <v>60.0</v>
      </c>
      <c r="H6" s="15">
        <v>5000.0</v>
      </c>
      <c r="I6" s="16">
        <f t="shared" si="2"/>
        <v>54.13208228</v>
      </c>
      <c r="J6" s="13">
        <f t="shared" si="3"/>
        <v>92.02453988</v>
      </c>
      <c r="K6" s="17">
        <f t="shared" si="4"/>
        <v>1.157068063</v>
      </c>
      <c r="L6" s="18">
        <f t="shared" si="5"/>
        <v>1.3</v>
      </c>
      <c r="M6" s="19">
        <f t="shared" si="6"/>
        <v>1.504188482</v>
      </c>
      <c r="N6" s="20">
        <f t="shared" si="7"/>
        <v>11.56748466</v>
      </c>
      <c r="O6" s="15">
        <v>780.0</v>
      </c>
      <c r="P6" s="21">
        <f t="shared" si="8"/>
        <v>725</v>
      </c>
      <c r="Q6" s="31">
        <v>176.0</v>
      </c>
      <c r="R6" s="31">
        <v>192.0</v>
      </c>
      <c r="S6" s="31">
        <v>188.0</v>
      </c>
      <c r="T6" s="31">
        <v>170.0</v>
      </c>
      <c r="U6" s="31">
        <v>165.0</v>
      </c>
      <c r="V6" s="31">
        <f t="shared" si="9"/>
        <v>167.5</v>
      </c>
      <c r="W6" s="10"/>
      <c r="X6" s="31">
        <v>14.0</v>
      </c>
      <c r="Y6" s="32">
        <v>3.8</v>
      </c>
      <c r="Z6" s="33">
        <f t="shared" si="10"/>
        <v>368.4210526</v>
      </c>
      <c r="AA6" s="31">
        <v>7400.0</v>
      </c>
      <c r="AB6" s="28" t="s">
        <v>38</v>
      </c>
      <c r="AC6" s="28" t="str">
        <f t="shared" si="11"/>
        <v>BMW G 650 GS</v>
      </c>
      <c r="AD6" s="7"/>
      <c r="AE6" s="7"/>
      <c r="AF6" s="7"/>
    </row>
    <row r="7">
      <c r="A7" s="28" t="s">
        <v>39</v>
      </c>
      <c r="B7" s="25" t="s">
        <v>40</v>
      </c>
      <c r="C7" s="30">
        <v>652.0</v>
      </c>
      <c r="D7" s="31">
        <v>48.0</v>
      </c>
      <c r="E7" s="13">
        <f t="shared" si="1"/>
        <v>35.29411765</v>
      </c>
      <c r="F7" s="15">
        <v>6500.0</v>
      </c>
      <c r="G7" s="15">
        <v>60.0</v>
      </c>
      <c r="H7" s="15">
        <v>5000.0</v>
      </c>
      <c r="I7" s="16">
        <f t="shared" si="2"/>
        <v>54.13208228</v>
      </c>
      <c r="J7" s="13">
        <f t="shared" si="3"/>
        <v>92.02453988</v>
      </c>
      <c r="K7" s="17">
        <f t="shared" si="4"/>
        <v>1.157068063</v>
      </c>
      <c r="L7" s="18">
        <f t="shared" si="5"/>
        <v>1.3</v>
      </c>
      <c r="M7" s="19">
        <f t="shared" si="6"/>
        <v>1.504188482</v>
      </c>
      <c r="N7" s="20">
        <f t="shared" si="7"/>
        <v>11.56748466</v>
      </c>
      <c r="O7" s="15">
        <v>860.0</v>
      </c>
      <c r="P7" s="21">
        <f t="shared" si="8"/>
        <v>790</v>
      </c>
      <c r="Q7" s="31">
        <v>182.0</v>
      </c>
      <c r="R7" s="31">
        <v>198.0</v>
      </c>
      <c r="S7" s="31">
        <v>182.0</v>
      </c>
      <c r="T7" s="31">
        <v>210.0</v>
      </c>
      <c r="U7" s="31">
        <v>210.0</v>
      </c>
      <c r="V7" s="31">
        <f t="shared" si="9"/>
        <v>210</v>
      </c>
      <c r="W7" s="10"/>
      <c r="X7" s="31">
        <v>14.0</v>
      </c>
      <c r="Y7" s="32">
        <v>3.8</v>
      </c>
      <c r="Z7" s="33">
        <f t="shared" si="10"/>
        <v>368.4210526</v>
      </c>
      <c r="AA7" s="31">
        <v>8050.0</v>
      </c>
      <c r="AB7" s="28" t="s">
        <v>41</v>
      </c>
      <c r="AC7" s="34" t="str">
        <f t="shared" si="11"/>
        <v>BMW G 650 GS Sertao</v>
      </c>
      <c r="AD7" s="7"/>
      <c r="AE7" s="7"/>
      <c r="AF7" s="7"/>
    </row>
    <row r="8">
      <c r="A8" s="28" t="s">
        <v>42</v>
      </c>
      <c r="B8" s="29" t="s">
        <v>43</v>
      </c>
      <c r="C8" s="30">
        <v>652.0</v>
      </c>
      <c r="D8" s="31">
        <v>53.0</v>
      </c>
      <c r="E8" s="13">
        <f t="shared" si="1"/>
        <v>38.97058824</v>
      </c>
      <c r="F8" s="15">
        <v>7000.0</v>
      </c>
      <c r="G8" s="15">
        <v>60.0</v>
      </c>
      <c r="H8" s="15">
        <v>5250.0</v>
      </c>
      <c r="I8" s="16">
        <f t="shared" si="2"/>
        <v>59.77084085</v>
      </c>
      <c r="J8" s="13">
        <f t="shared" si="3"/>
        <v>92.02453988</v>
      </c>
      <c r="K8" s="17">
        <f t="shared" si="4"/>
        <v>1.128519214</v>
      </c>
      <c r="L8" s="18">
        <f t="shared" si="5"/>
        <v>1.333333333</v>
      </c>
      <c r="M8" s="19">
        <f t="shared" si="6"/>
        <v>1.504692285</v>
      </c>
      <c r="N8" s="20">
        <f t="shared" si="7"/>
        <v>11.56748466</v>
      </c>
      <c r="O8" s="15">
        <v>865.0</v>
      </c>
      <c r="P8" s="21">
        <f t="shared" si="8"/>
        <v>795</v>
      </c>
      <c r="Q8" s="31">
        <v>149.5</v>
      </c>
      <c r="R8" s="31">
        <v>160.0</v>
      </c>
      <c r="S8" s="31">
        <v>175.0</v>
      </c>
      <c r="T8" s="31">
        <v>240.0</v>
      </c>
      <c r="U8" s="31">
        <v>210.0</v>
      </c>
      <c r="V8" s="31">
        <f t="shared" si="9"/>
        <v>225</v>
      </c>
      <c r="W8" s="10"/>
      <c r="X8" s="31">
        <v>9.5</v>
      </c>
      <c r="Y8" s="32">
        <v>4.1</v>
      </c>
      <c r="Z8" s="33">
        <f t="shared" si="10"/>
        <v>231.7073171</v>
      </c>
      <c r="AA8" s="31">
        <v>6900.0</v>
      </c>
      <c r="AB8" s="35" t="s">
        <v>44</v>
      </c>
      <c r="AC8" s="34" t="str">
        <f t="shared" si="11"/>
        <v>BMW G 650 XCountry (2006)</v>
      </c>
      <c r="AD8" s="7"/>
      <c r="AE8" s="7"/>
      <c r="AF8" s="7"/>
    </row>
    <row r="9">
      <c r="A9" s="28" t="s">
        <v>45</v>
      </c>
      <c r="B9" s="29" t="s">
        <v>43</v>
      </c>
      <c r="C9" s="30">
        <v>652.0</v>
      </c>
      <c r="D9" s="31">
        <v>53.0</v>
      </c>
      <c r="E9" s="13">
        <f t="shared" si="1"/>
        <v>38.97058824</v>
      </c>
      <c r="F9" s="15">
        <v>7000.0</v>
      </c>
      <c r="G9" s="15">
        <v>60.0</v>
      </c>
      <c r="H9" s="15">
        <v>5250.0</v>
      </c>
      <c r="I9" s="16">
        <f t="shared" si="2"/>
        <v>59.77084085</v>
      </c>
      <c r="J9" s="13">
        <f t="shared" si="3"/>
        <v>92.02453988</v>
      </c>
      <c r="K9" s="17">
        <f t="shared" si="4"/>
        <v>1.128519214</v>
      </c>
      <c r="L9" s="18">
        <f t="shared" si="5"/>
        <v>1.333333333</v>
      </c>
      <c r="M9" s="19">
        <f t="shared" si="6"/>
        <v>1.504692285</v>
      </c>
      <c r="N9" s="20">
        <f t="shared" si="7"/>
        <v>11.56748466</v>
      </c>
      <c r="O9" s="15">
        <v>810.0</v>
      </c>
      <c r="P9" s="21">
        <f t="shared" si="8"/>
        <v>755</v>
      </c>
      <c r="Q9" s="31">
        <v>149.5</v>
      </c>
      <c r="R9" s="31">
        <v>160.0</v>
      </c>
      <c r="S9" s="31">
        <v>175.0</v>
      </c>
      <c r="T9" s="31">
        <v>210.0</v>
      </c>
      <c r="U9" s="31">
        <v>165.0</v>
      </c>
      <c r="V9" s="31">
        <f t="shared" si="9"/>
        <v>187.5</v>
      </c>
      <c r="W9" s="10"/>
      <c r="X9" s="31">
        <v>9.5</v>
      </c>
      <c r="Y9" s="32">
        <v>4.1</v>
      </c>
      <c r="Z9" s="33">
        <f t="shared" si="10"/>
        <v>231.7073171</v>
      </c>
      <c r="AA9" s="31">
        <v>6900.0</v>
      </c>
      <c r="AB9" s="35" t="s">
        <v>46</v>
      </c>
      <c r="AC9" s="34" t="str">
        <f t="shared" si="11"/>
        <v>BMW G 650 XCountry (2009)</v>
      </c>
      <c r="AD9" s="7"/>
      <c r="AE9" s="7"/>
      <c r="AF9" s="7"/>
    </row>
    <row r="10">
      <c r="A10" s="28" t="s">
        <v>47</v>
      </c>
      <c r="B10" s="29" t="s">
        <v>43</v>
      </c>
      <c r="C10" s="30">
        <v>652.0</v>
      </c>
      <c r="D10" s="31">
        <v>53.0</v>
      </c>
      <c r="E10" s="13">
        <f t="shared" si="1"/>
        <v>38.97058824</v>
      </c>
      <c r="F10" s="15">
        <v>7000.0</v>
      </c>
      <c r="G10" s="15">
        <v>60.0</v>
      </c>
      <c r="H10" s="15">
        <v>5250.0</v>
      </c>
      <c r="I10" s="16">
        <f t="shared" si="2"/>
        <v>59.77084085</v>
      </c>
      <c r="J10" s="13">
        <f t="shared" si="3"/>
        <v>92.02453988</v>
      </c>
      <c r="K10" s="17">
        <f t="shared" si="4"/>
        <v>1.128519214</v>
      </c>
      <c r="L10" s="18">
        <f t="shared" si="5"/>
        <v>1.333333333</v>
      </c>
      <c r="M10" s="19">
        <f t="shared" si="6"/>
        <v>1.504692285</v>
      </c>
      <c r="N10" s="20">
        <f t="shared" si="7"/>
        <v>11.56748466</v>
      </c>
      <c r="O10" s="15">
        <v>930.0</v>
      </c>
      <c r="P10" s="21">
        <f t="shared" si="8"/>
        <v>840</v>
      </c>
      <c r="Q10" s="31">
        <v>144.0</v>
      </c>
      <c r="R10" s="31">
        <v>156.0</v>
      </c>
      <c r="S10" s="31">
        <v>179.0</v>
      </c>
      <c r="T10" s="31">
        <v>270.0</v>
      </c>
      <c r="U10" s="31">
        <v>270.0</v>
      </c>
      <c r="V10" s="31">
        <f t="shared" si="9"/>
        <v>270</v>
      </c>
      <c r="W10" s="2">
        <v>290.0</v>
      </c>
      <c r="X10" s="31">
        <v>9.5</v>
      </c>
      <c r="Y10" s="32">
        <v>4.2</v>
      </c>
      <c r="Z10" s="33">
        <f t="shared" si="10"/>
        <v>226.1904762</v>
      </c>
      <c r="AA10" s="31">
        <v>8200.0</v>
      </c>
      <c r="AB10" s="28" t="s">
        <v>46</v>
      </c>
      <c r="AC10" s="34" t="str">
        <f t="shared" si="11"/>
        <v>BMW G 650 XChallenge</v>
      </c>
      <c r="AD10" s="7"/>
      <c r="AE10" s="7"/>
      <c r="AF10" s="7"/>
    </row>
    <row r="11">
      <c r="A11" s="28" t="s">
        <v>48</v>
      </c>
      <c r="B11" s="26" t="str">
        <f>HYPERLINK("http://www.unterwegens.de/2012-bmw-r-1200-gs-rallye-bayer-im-dakar-look_9221.html","http://www.unterwegens.de/2012-bmw-r-1200-gs-rallye-bayer-im-dakar-look_9221.html")</f>
        <v>http://www.unterwegens.de/2012-bmw-r-1200-gs-rallye-bayer-im-dakar-look_9221.html</v>
      </c>
      <c r="C11" s="31">
        <v>1170.0</v>
      </c>
      <c r="D11" s="31">
        <v>110.0</v>
      </c>
      <c r="E11" s="13">
        <f t="shared" si="1"/>
        <v>80.88235294</v>
      </c>
      <c r="F11" s="15">
        <v>7750.0</v>
      </c>
      <c r="G11" s="15">
        <v>120.0</v>
      </c>
      <c r="H11" s="15">
        <v>6000.0</v>
      </c>
      <c r="I11" s="16">
        <f t="shared" si="2"/>
        <v>69.13021619</v>
      </c>
      <c r="J11" s="13">
        <f t="shared" si="3"/>
        <v>102.5641026</v>
      </c>
      <c r="K11" s="17">
        <f t="shared" si="4"/>
        <v>1.203998096</v>
      </c>
      <c r="L11" s="18">
        <f t="shared" si="5"/>
        <v>1.291666667</v>
      </c>
      <c r="M11" s="19">
        <f t="shared" si="6"/>
        <v>1.555164208</v>
      </c>
      <c r="N11" s="20">
        <f t="shared" si="7"/>
        <v>12.89230769</v>
      </c>
      <c r="O11" s="15">
        <v>850.0</v>
      </c>
      <c r="P11" s="21">
        <f t="shared" si="8"/>
        <v>783.3333333</v>
      </c>
      <c r="Q11" s="31">
        <v>203.0</v>
      </c>
      <c r="R11" s="31">
        <v>229.0</v>
      </c>
      <c r="S11" s="31">
        <v>211.0</v>
      </c>
      <c r="T11" s="31">
        <v>190.0</v>
      </c>
      <c r="U11" s="31">
        <v>200.0</v>
      </c>
      <c r="V11" s="31">
        <f t="shared" si="9"/>
        <v>195</v>
      </c>
      <c r="W11" s="10"/>
      <c r="X11" s="31">
        <v>20.0</v>
      </c>
      <c r="Y11" s="32">
        <v>5.3</v>
      </c>
      <c r="Z11" s="33">
        <f t="shared" si="10"/>
        <v>377.3584906</v>
      </c>
      <c r="AA11" s="31">
        <v>14950.0</v>
      </c>
      <c r="AB11" s="28" t="s">
        <v>49</v>
      </c>
      <c r="AC11" s="34" t="str">
        <f t="shared" si="11"/>
        <v>BMW R 1200 GS Rallye (2012)</v>
      </c>
      <c r="AD11" s="7"/>
      <c r="AE11" s="7"/>
      <c r="AF11" s="7"/>
    </row>
    <row r="12">
      <c r="A12" s="10" t="s">
        <v>50</v>
      </c>
      <c r="B12" s="25" t="s">
        <v>51</v>
      </c>
      <c r="C12" s="12">
        <v>1254.0</v>
      </c>
      <c r="D12" s="12">
        <v>136.0</v>
      </c>
      <c r="E12" s="13">
        <f t="shared" si="1"/>
        <v>100</v>
      </c>
      <c r="F12" s="15">
        <v>7750.0</v>
      </c>
      <c r="G12" s="15">
        <v>143.0</v>
      </c>
      <c r="H12" s="15">
        <v>6250.0</v>
      </c>
      <c r="I12" s="16">
        <f t="shared" si="2"/>
        <v>79.74481659</v>
      </c>
      <c r="J12" s="13">
        <f t="shared" si="3"/>
        <v>114.0350877</v>
      </c>
      <c r="K12" s="17">
        <f t="shared" si="4"/>
        <v>1.160471204</v>
      </c>
      <c r="L12" s="18">
        <f t="shared" si="5"/>
        <v>1.24</v>
      </c>
      <c r="M12" s="19">
        <f t="shared" si="6"/>
        <v>1.438984293</v>
      </c>
      <c r="N12" s="20">
        <f t="shared" si="7"/>
        <v>14.33421053</v>
      </c>
      <c r="O12" s="15">
        <v>850.0</v>
      </c>
      <c r="P12" s="21">
        <f t="shared" si="8"/>
        <v>783.3333333</v>
      </c>
      <c r="Q12" s="27">
        <f t="shared" ref="Q12:Q13" si="12">R12-0.9*0.75*X12</f>
        <v>235.5</v>
      </c>
      <c r="R12" s="12">
        <v>249.0</v>
      </c>
      <c r="S12" s="12">
        <v>216.0</v>
      </c>
      <c r="T12" s="12">
        <v>190.0</v>
      </c>
      <c r="U12" s="12">
        <v>200.0</v>
      </c>
      <c r="V12" s="12">
        <f t="shared" si="9"/>
        <v>195</v>
      </c>
      <c r="W12" s="10"/>
      <c r="X12" s="12">
        <v>20.0</v>
      </c>
      <c r="Y12" s="16">
        <v>5.5</v>
      </c>
      <c r="Z12" s="21">
        <f t="shared" si="10"/>
        <v>363.6363636</v>
      </c>
      <c r="AA12" s="12">
        <v>16450.0</v>
      </c>
      <c r="AB12" s="7"/>
      <c r="AC12" s="10" t="str">
        <f t="shared" si="11"/>
        <v>BMW R 1250 GS</v>
      </c>
      <c r="AD12" s="7"/>
      <c r="AE12" s="7"/>
      <c r="AF12" s="7"/>
    </row>
    <row r="13">
      <c r="A13" s="10" t="s">
        <v>52</v>
      </c>
      <c r="B13" s="25" t="s">
        <v>53</v>
      </c>
      <c r="C13" s="12">
        <v>1254.0</v>
      </c>
      <c r="D13" s="12">
        <v>136.0</v>
      </c>
      <c r="E13" s="13">
        <f t="shared" si="1"/>
        <v>100</v>
      </c>
      <c r="F13" s="15">
        <v>7750.0</v>
      </c>
      <c r="G13" s="15">
        <v>143.0</v>
      </c>
      <c r="H13" s="15">
        <v>6250.0</v>
      </c>
      <c r="I13" s="16">
        <f t="shared" si="2"/>
        <v>79.74481659</v>
      </c>
      <c r="J13" s="13">
        <f t="shared" si="3"/>
        <v>114.0350877</v>
      </c>
      <c r="K13" s="17">
        <f t="shared" si="4"/>
        <v>1.160471204</v>
      </c>
      <c r="L13" s="18">
        <f t="shared" si="5"/>
        <v>1.24</v>
      </c>
      <c r="M13" s="19">
        <f t="shared" si="6"/>
        <v>1.438984293</v>
      </c>
      <c r="N13" s="20">
        <f t="shared" si="7"/>
        <v>14.33421053</v>
      </c>
      <c r="O13" s="15">
        <v>890.0</v>
      </c>
      <c r="P13" s="21">
        <f t="shared" si="8"/>
        <v>816.6666667</v>
      </c>
      <c r="Q13" s="27">
        <f t="shared" si="12"/>
        <v>247.75</v>
      </c>
      <c r="R13" s="12">
        <v>268.0</v>
      </c>
      <c r="S13" s="12">
        <v>217.0</v>
      </c>
      <c r="T13" s="12">
        <v>210.0</v>
      </c>
      <c r="U13" s="12">
        <v>220.0</v>
      </c>
      <c r="V13" s="12">
        <f t="shared" si="9"/>
        <v>215</v>
      </c>
      <c r="W13" s="10"/>
      <c r="X13" s="12">
        <v>30.0</v>
      </c>
      <c r="Y13" s="16">
        <v>5.5</v>
      </c>
      <c r="Z13" s="21">
        <f t="shared" si="10"/>
        <v>545.4545455</v>
      </c>
      <c r="AA13" s="12">
        <v>18000.0</v>
      </c>
      <c r="AB13" s="7"/>
      <c r="AC13" s="23" t="str">
        <f t="shared" si="11"/>
        <v>BMW R 1250 GS Adventure</v>
      </c>
      <c r="AD13" s="7"/>
      <c r="AE13" s="7"/>
      <c r="AF13" s="7"/>
    </row>
    <row r="14">
      <c r="A14" s="36" t="s">
        <v>54</v>
      </c>
      <c r="B14" s="37" t="s">
        <v>55</v>
      </c>
      <c r="C14" s="30">
        <v>450.0</v>
      </c>
      <c r="D14" s="30">
        <v>40.23</v>
      </c>
      <c r="E14" s="13">
        <f t="shared" si="1"/>
        <v>29.58088235</v>
      </c>
      <c r="F14" s="15">
        <v>7500.0</v>
      </c>
      <c r="G14" s="15">
        <v>42.8</v>
      </c>
      <c r="H14" s="15">
        <v>6500.0</v>
      </c>
      <c r="I14" s="16">
        <f t="shared" si="2"/>
        <v>65.73529412</v>
      </c>
      <c r="J14" s="13">
        <f t="shared" si="3"/>
        <v>95.11111111</v>
      </c>
      <c r="K14" s="17">
        <f t="shared" si="4"/>
        <v>1.136293537</v>
      </c>
      <c r="L14" s="18">
        <f t="shared" si="5"/>
        <v>1.153846154</v>
      </c>
      <c r="M14" s="19">
        <f t="shared" si="6"/>
        <v>1.311107928</v>
      </c>
      <c r="N14" s="20">
        <f t="shared" si="7"/>
        <v>11.95546667</v>
      </c>
      <c r="O14" s="15">
        <v>890.0</v>
      </c>
      <c r="P14" s="21">
        <f t="shared" si="8"/>
        <v>801.6666667</v>
      </c>
      <c r="Q14" s="36">
        <v>125.0</v>
      </c>
      <c r="R14" s="38">
        <v>145.0</v>
      </c>
      <c r="S14" s="22">
        <v>155.0</v>
      </c>
      <c r="T14" s="30">
        <v>265.0</v>
      </c>
      <c r="U14" s="30">
        <v>265.0</v>
      </c>
      <c r="V14" s="31">
        <f t="shared" si="9"/>
        <v>265</v>
      </c>
      <c r="W14" s="36">
        <v>360.0</v>
      </c>
      <c r="X14" s="30">
        <v>20.0</v>
      </c>
      <c r="Y14" s="39">
        <v>4.5</v>
      </c>
      <c r="Z14" s="33">
        <f t="shared" si="10"/>
        <v>444.4444444</v>
      </c>
      <c r="AA14" s="30">
        <v>9900.0</v>
      </c>
      <c r="AB14" s="36" t="s">
        <v>38</v>
      </c>
      <c r="AC14" s="34" t="str">
        <f t="shared" si="11"/>
        <v>CCM GP 450 Adventure</v>
      </c>
      <c r="AD14" s="7"/>
      <c r="AE14" s="7"/>
      <c r="AF14" s="7"/>
    </row>
    <row r="15">
      <c r="A15" s="2" t="s">
        <v>56</v>
      </c>
      <c r="B15" s="11" t="s">
        <v>57</v>
      </c>
      <c r="C15" s="15">
        <v>803.0</v>
      </c>
      <c r="D15" s="15">
        <v>73.0</v>
      </c>
      <c r="E15" s="13">
        <f t="shared" si="1"/>
        <v>53.67647059</v>
      </c>
      <c r="F15" s="15">
        <v>8250.0</v>
      </c>
      <c r="G15" s="15">
        <v>67.0</v>
      </c>
      <c r="H15" s="15">
        <v>5750.0</v>
      </c>
      <c r="I15" s="16">
        <f t="shared" si="2"/>
        <v>66.84491979</v>
      </c>
      <c r="J15" s="13">
        <f t="shared" si="3"/>
        <v>83.43711083</v>
      </c>
      <c r="K15" s="17">
        <f t="shared" si="4"/>
        <v>1.078304526</v>
      </c>
      <c r="L15" s="18">
        <f t="shared" si="5"/>
        <v>1.434782609</v>
      </c>
      <c r="M15" s="19">
        <f t="shared" si="6"/>
        <v>1.54713258</v>
      </c>
      <c r="N15" s="20">
        <f t="shared" si="7"/>
        <v>10.48804483</v>
      </c>
      <c r="O15" s="15">
        <v>860.0</v>
      </c>
      <c r="P15" s="21">
        <f t="shared" si="8"/>
        <v>793.3333333</v>
      </c>
      <c r="Q15" s="2">
        <v>193.0</v>
      </c>
      <c r="R15" s="15">
        <v>209.0</v>
      </c>
      <c r="S15" s="40">
        <v>160.0</v>
      </c>
      <c r="T15" s="15">
        <v>200.0</v>
      </c>
      <c r="U15" s="15">
        <v>200.0</v>
      </c>
      <c r="V15" s="12">
        <f t="shared" si="9"/>
        <v>200</v>
      </c>
      <c r="W15" s="2"/>
      <c r="X15" s="15">
        <v>13.5</v>
      </c>
      <c r="Y15" s="24">
        <v>4.7</v>
      </c>
      <c r="Z15" s="21">
        <f t="shared" si="10"/>
        <v>287.2340426</v>
      </c>
      <c r="AA15" s="15">
        <v>12095.0</v>
      </c>
      <c r="AB15" s="7"/>
      <c r="AC15" s="23" t="str">
        <f t="shared" si="11"/>
        <v>Ducati Desert Sled</v>
      </c>
      <c r="AD15" s="7"/>
      <c r="AE15" s="7"/>
      <c r="AF15" s="7"/>
    </row>
    <row r="16">
      <c r="A16" s="2" t="s">
        <v>58</v>
      </c>
      <c r="B16" s="11" t="s">
        <v>59</v>
      </c>
      <c r="C16" s="15">
        <v>449.0</v>
      </c>
      <c r="D16" s="15">
        <v>40.0</v>
      </c>
      <c r="E16" s="13">
        <f t="shared" si="1"/>
        <v>29.41176471</v>
      </c>
      <c r="F16" s="15">
        <v>7500.0</v>
      </c>
      <c r="G16" s="15">
        <v>43.0</v>
      </c>
      <c r="H16" s="15">
        <v>6000.0</v>
      </c>
      <c r="I16" s="16">
        <f t="shared" si="2"/>
        <v>65.50504389</v>
      </c>
      <c r="J16" s="13">
        <f t="shared" si="3"/>
        <v>95.76837416</v>
      </c>
      <c r="K16" s="17">
        <f t="shared" si="4"/>
        <v>1.148167539</v>
      </c>
      <c r="L16" s="18">
        <f t="shared" si="5"/>
        <v>1.25</v>
      </c>
      <c r="M16" s="19">
        <f t="shared" si="6"/>
        <v>1.435209424</v>
      </c>
      <c r="N16" s="20">
        <f t="shared" si="7"/>
        <v>12.03808463</v>
      </c>
      <c r="O16" s="15">
        <v>860.0</v>
      </c>
      <c r="P16" s="21">
        <f t="shared" si="8"/>
        <v>793.3333333</v>
      </c>
      <c r="Q16" s="2">
        <v>150.0</v>
      </c>
      <c r="R16" s="40">
        <v>160.0</v>
      </c>
      <c r="S16" s="40">
        <v>160.0</v>
      </c>
      <c r="T16" s="15">
        <v>200.0</v>
      </c>
      <c r="U16" s="15">
        <v>200.0</v>
      </c>
      <c r="V16" s="12">
        <f t="shared" si="9"/>
        <v>200</v>
      </c>
      <c r="W16" s="2">
        <v>290.0</v>
      </c>
      <c r="X16" s="15">
        <v>12.0</v>
      </c>
      <c r="Y16" s="41">
        <v>3.5</v>
      </c>
      <c r="Z16" s="21">
        <f t="shared" si="10"/>
        <v>342.8571429</v>
      </c>
      <c r="AA16" s="15">
        <v>7190.0</v>
      </c>
      <c r="AB16" s="7"/>
      <c r="AC16" s="23" t="str">
        <f t="shared" si="11"/>
        <v>Fantic Caballero Rally 500</v>
      </c>
      <c r="AD16" s="7"/>
      <c r="AE16" s="7"/>
      <c r="AF16" s="7"/>
    </row>
    <row r="17">
      <c r="A17" s="10" t="s">
        <v>60</v>
      </c>
      <c r="B17" s="25" t="s">
        <v>61</v>
      </c>
      <c r="C17" s="12">
        <v>250.0</v>
      </c>
      <c r="D17" s="12">
        <v>25.0</v>
      </c>
      <c r="E17" s="13">
        <f t="shared" si="1"/>
        <v>18.38235294</v>
      </c>
      <c r="F17" s="15">
        <v>8500.0</v>
      </c>
      <c r="G17" s="15">
        <v>22.6</v>
      </c>
      <c r="H17" s="15">
        <v>6750.0</v>
      </c>
      <c r="I17" s="16">
        <f t="shared" si="2"/>
        <v>73.52941176</v>
      </c>
      <c r="J17" s="13">
        <f t="shared" si="3"/>
        <v>90.4</v>
      </c>
      <c r="K17" s="17">
        <f t="shared" si="4"/>
        <v>1.094265969</v>
      </c>
      <c r="L17" s="18">
        <f t="shared" si="5"/>
        <v>1.259259259</v>
      </c>
      <c r="M17" s="19">
        <f t="shared" si="6"/>
        <v>1.377964553</v>
      </c>
      <c r="N17" s="20">
        <f t="shared" si="7"/>
        <v>11.36328</v>
      </c>
      <c r="O17" s="15">
        <v>875.0</v>
      </c>
      <c r="P17" s="21">
        <f t="shared" si="8"/>
        <v>795</v>
      </c>
      <c r="Q17" s="27">
        <f t="shared" ref="Q17:Q19" si="13">R17-0.9*0.75*X17</f>
        <v>140.8025</v>
      </c>
      <c r="R17" s="12">
        <v>146.0</v>
      </c>
      <c r="S17" s="12">
        <v>159.0</v>
      </c>
      <c r="T17" s="12">
        <v>250.0</v>
      </c>
      <c r="U17" s="12">
        <v>240.0</v>
      </c>
      <c r="V17" s="12">
        <f t="shared" si="9"/>
        <v>245</v>
      </c>
      <c r="W17" s="12"/>
      <c r="X17" s="12">
        <v>7.7</v>
      </c>
      <c r="Y17" s="24">
        <v>3.25</v>
      </c>
      <c r="Z17" s="21">
        <f t="shared" si="10"/>
        <v>236.9230769</v>
      </c>
      <c r="AA17" s="12">
        <v>5600.0</v>
      </c>
      <c r="AB17" s="7"/>
      <c r="AC17" s="10" t="str">
        <f t="shared" si="11"/>
        <v>Honda CRF 250 L</v>
      </c>
      <c r="AD17" s="7"/>
      <c r="AE17" s="7"/>
      <c r="AF17" s="7"/>
    </row>
    <row r="18">
      <c r="A18" s="2" t="s">
        <v>62</v>
      </c>
      <c r="B18" s="11" t="s">
        <v>63</v>
      </c>
      <c r="C18" s="12">
        <v>250.0</v>
      </c>
      <c r="D18" s="12">
        <v>25.0</v>
      </c>
      <c r="E18" s="13">
        <f t="shared" si="1"/>
        <v>18.38235294</v>
      </c>
      <c r="F18" s="15">
        <v>8500.0</v>
      </c>
      <c r="G18" s="15">
        <v>22.6</v>
      </c>
      <c r="H18" s="15">
        <v>6750.0</v>
      </c>
      <c r="I18" s="16">
        <f t="shared" si="2"/>
        <v>73.52941176</v>
      </c>
      <c r="J18" s="13">
        <f t="shared" si="3"/>
        <v>90.4</v>
      </c>
      <c r="K18" s="17">
        <f t="shared" si="4"/>
        <v>1.094265969</v>
      </c>
      <c r="L18" s="18">
        <f t="shared" si="5"/>
        <v>1.259259259</v>
      </c>
      <c r="M18" s="19">
        <f t="shared" si="6"/>
        <v>1.377964553</v>
      </c>
      <c r="N18" s="20">
        <f t="shared" si="7"/>
        <v>11.36328</v>
      </c>
      <c r="O18" s="15">
        <v>895.0</v>
      </c>
      <c r="P18" s="21">
        <f t="shared" si="8"/>
        <v>806.6666667</v>
      </c>
      <c r="Q18" s="27">
        <f t="shared" si="13"/>
        <v>150.1825</v>
      </c>
      <c r="R18" s="15">
        <v>157.0</v>
      </c>
      <c r="S18" s="15">
        <v>159.0</v>
      </c>
      <c r="T18" s="15">
        <v>250.0</v>
      </c>
      <c r="U18" s="15">
        <v>265.0</v>
      </c>
      <c r="V18" s="12">
        <f t="shared" si="9"/>
        <v>257.5</v>
      </c>
      <c r="W18" s="15">
        <v>270.0</v>
      </c>
      <c r="X18" s="15">
        <v>10.1</v>
      </c>
      <c r="Y18" s="24">
        <v>3.25</v>
      </c>
      <c r="Z18" s="21">
        <f t="shared" si="10"/>
        <v>310.7692308</v>
      </c>
      <c r="AA18" s="15">
        <v>6500.0</v>
      </c>
      <c r="AB18" s="7"/>
      <c r="AC18" s="10" t="str">
        <f t="shared" si="11"/>
        <v>Honda CRF 250 Rally</v>
      </c>
      <c r="AD18" s="7"/>
      <c r="AE18" s="7"/>
      <c r="AF18" s="7"/>
    </row>
    <row r="19">
      <c r="A19" s="2" t="s">
        <v>64</v>
      </c>
      <c r="B19" s="11" t="s">
        <v>65</v>
      </c>
      <c r="C19" s="15">
        <v>449.0</v>
      </c>
      <c r="D19" s="15">
        <v>25.0</v>
      </c>
      <c r="E19" s="13">
        <f t="shared" si="1"/>
        <v>18.38235294</v>
      </c>
      <c r="F19" s="15">
        <v>7500.0</v>
      </c>
      <c r="G19" s="15">
        <v>32.0</v>
      </c>
      <c r="H19" s="15">
        <v>3500.0</v>
      </c>
      <c r="I19" s="16">
        <f t="shared" si="2"/>
        <v>40.94065243</v>
      </c>
      <c r="J19" s="13">
        <f t="shared" si="3"/>
        <v>71.26948775</v>
      </c>
      <c r="K19" s="17">
        <f t="shared" si="4"/>
        <v>1.367120419</v>
      </c>
      <c r="L19" s="18">
        <f t="shared" si="5"/>
        <v>2.142857143</v>
      </c>
      <c r="M19" s="19">
        <f t="shared" si="6"/>
        <v>2.929543755</v>
      </c>
      <c r="N19" s="20">
        <f t="shared" si="7"/>
        <v>8.95857461</v>
      </c>
      <c r="O19" s="15">
        <v>940.0</v>
      </c>
      <c r="P19" s="21">
        <f t="shared" si="8"/>
        <v>840</v>
      </c>
      <c r="Q19" s="27">
        <f t="shared" si="13"/>
        <v>125.87</v>
      </c>
      <c r="R19" s="15">
        <v>131.0</v>
      </c>
      <c r="S19" s="15">
        <v>100.0</v>
      </c>
      <c r="T19" s="15">
        <v>268.0</v>
      </c>
      <c r="U19" s="15">
        <v>300.0</v>
      </c>
      <c r="V19" s="12">
        <f t="shared" si="9"/>
        <v>284</v>
      </c>
      <c r="W19" s="15">
        <v>315.0</v>
      </c>
      <c r="X19" s="15">
        <v>7.6</v>
      </c>
      <c r="Y19" s="24">
        <v>4.2</v>
      </c>
      <c r="Z19" s="21">
        <f t="shared" si="10"/>
        <v>180.952381</v>
      </c>
      <c r="AA19" s="15">
        <v>10690.0</v>
      </c>
      <c r="AB19" s="10"/>
      <c r="AC19" s="10" t="str">
        <f t="shared" si="11"/>
        <v>Honda CRF 450 L</v>
      </c>
      <c r="AD19" s="7"/>
      <c r="AE19" s="7"/>
      <c r="AF19" s="7"/>
    </row>
    <row r="20">
      <c r="A20" s="10" t="s">
        <v>66</v>
      </c>
      <c r="B20" s="11" t="s">
        <v>67</v>
      </c>
      <c r="C20" s="15">
        <v>291.6</v>
      </c>
      <c r="D20" s="15">
        <v>25.4</v>
      </c>
      <c r="E20" s="13">
        <f t="shared" si="1"/>
        <v>18.67647059</v>
      </c>
      <c r="F20" s="15">
        <v>7500.0</v>
      </c>
      <c r="G20" s="15">
        <v>28.0</v>
      </c>
      <c r="H20" s="15">
        <v>6000.0</v>
      </c>
      <c r="I20" s="16">
        <f t="shared" si="2"/>
        <v>64.04825305</v>
      </c>
      <c r="J20" s="13">
        <f t="shared" si="3"/>
        <v>96.02194787</v>
      </c>
      <c r="K20" s="17">
        <f t="shared" si="4"/>
        <v>1.177392093</v>
      </c>
      <c r="L20" s="18">
        <f t="shared" si="5"/>
        <v>1.25</v>
      </c>
      <c r="M20" s="19">
        <f t="shared" si="6"/>
        <v>1.471740116</v>
      </c>
      <c r="N20" s="20">
        <f t="shared" si="7"/>
        <v>12.06995885</v>
      </c>
      <c r="O20" s="15">
        <v>860.0</v>
      </c>
      <c r="P20" s="21">
        <f t="shared" si="8"/>
        <v>785</v>
      </c>
      <c r="Q20" s="2">
        <v>148.0</v>
      </c>
      <c r="R20" s="15">
        <v>159.0</v>
      </c>
      <c r="S20" s="12">
        <v>155.0</v>
      </c>
      <c r="T20" s="12">
        <v>245.0</v>
      </c>
      <c r="U20" s="12">
        <v>225.0</v>
      </c>
      <c r="V20" s="12">
        <f t="shared" si="9"/>
        <v>235</v>
      </c>
      <c r="W20" s="12">
        <v>259.0</v>
      </c>
      <c r="X20" s="12">
        <v>13.6</v>
      </c>
      <c r="Y20" s="16">
        <v>3.5</v>
      </c>
      <c r="Z20" s="21">
        <f t="shared" si="10"/>
        <v>388.5714286</v>
      </c>
      <c r="AA20" s="12">
        <v>4600.0</v>
      </c>
      <c r="AB20" s="10" t="s">
        <v>68</v>
      </c>
      <c r="AC20" s="10" t="str">
        <f t="shared" si="11"/>
        <v>Honda XRE 300 ABS</v>
      </c>
      <c r="AD20" s="7"/>
      <c r="AE20" s="7"/>
      <c r="AF20" s="7"/>
    </row>
    <row r="21">
      <c r="A21" s="36" t="s">
        <v>69</v>
      </c>
      <c r="B21" s="11" t="s">
        <v>70</v>
      </c>
      <c r="C21" s="30">
        <v>249.0</v>
      </c>
      <c r="D21" s="30">
        <v>26.0</v>
      </c>
      <c r="E21" s="42">
        <f t="shared" si="1"/>
        <v>19.11764706</v>
      </c>
      <c r="F21" s="30">
        <v>8500.0</v>
      </c>
      <c r="G21" s="30">
        <v>23.0</v>
      </c>
      <c r="H21" s="30">
        <v>7000.0</v>
      </c>
      <c r="I21" s="32">
        <f t="shared" si="2"/>
        <v>76.77769903</v>
      </c>
      <c r="J21" s="42">
        <f t="shared" si="3"/>
        <v>92.36947791</v>
      </c>
      <c r="K21" s="43">
        <f t="shared" si="4"/>
        <v>1.07080145</v>
      </c>
      <c r="L21" s="44">
        <f t="shared" si="5"/>
        <v>1.214285714</v>
      </c>
      <c r="M21" s="45">
        <f t="shared" si="6"/>
        <v>1.300258903</v>
      </c>
      <c r="N21" s="20">
        <f t="shared" si="7"/>
        <v>11.61084337</v>
      </c>
      <c r="O21" s="30">
        <v>820.0</v>
      </c>
      <c r="P21" s="33">
        <f t="shared" si="8"/>
        <v>753.3333333</v>
      </c>
      <c r="Q21" s="36">
        <v>118.0</v>
      </c>
      <c r="R21" s="30">
        <v>133.0</v>
      </c>
      <c r="S21" s="30">
        <v>180.0</v>
      </c>
      <c r="T21" s="30">
        <v>220.0</v>
      </c>
      <c r="U21" s="30">
        <v>200.0</v>
      </c>
      <c r="V21" s="31">
        <f t="shared" si="9"/>
        <v>210</v>
      </c>
      <c r="W21" s="30">
        <v>250.0</v>
      </c>
      <c r="X21" s="30">
        <v>9.0</v>
      </c>
      <c r="Y21" s="39">
        <v>3.4</v>
      </c>
      <c r="Z21" s="33">
        <f t="shared" si="10"/>
        <v>264.7058824</v>
      </c>
      <c r="AA21" s="31"/>
      <c r="AB21" s="46"/>
      <c r="AC21" s="28" t="str">
        <f t="shared" si="11"/>
        <v>Honda NX 250 Dominator (MD21)</v>
      </c>
      <c r="AD21" s="7"/>
      <c r="AE21" s="7"/>
      <c r="AF21" s="7"/>
    </row>
    <row r="22">
      <c r="A22" s="10" t="s">
        <v>71</v>
      </c>
      <c r="B22" s="25" t="s">
        <v>72</v>
      </c>
      <c r="C22" s="12">
        <v>398.0</v>
      </c>
      <c r="D22" s="15">
        <v>30.6</v>
      </c>
      <c r="E22" s="13">
        <f t="shared" si="1"/>
        <v>22.5</v>
      </c>
      <c r="F22" s="15">
        <v>6500.0</v>
      </c>
      <c r="G22" s="15">
        <v>34.4</v>
      </c>
      <c r="H22" s="15">
        <v>6000.0</v>
      </c>
      <c r="I22" s="16">
        <f t="shared" si="2"/>
        <v>56.53266332</v>
      </c>
      <c r="J22" s="13">
        <f t="shared" si="3"/>
        <v>86.4321608</v>
      </c>
      <c r="K22" s="17">
        <f t="shared" si="4"/>
        <v>1.040605003</v>
      </c>
      <c r="L22" s="18">
        <f t="shared" si="5"/>
        <v>1.083333333</v>
      </c>
      <c r="M22" s="19">
        <f t="shared" si="6"/>
        <v>1.127322086</v>
      </c>
      <c r="N22" s="20">
        <f t="shared" si="7"/>
        <v>10.86452261</v>
      </c>
      <c r="O22" s="15">
        <v>850.0</v>
      </c>
      <c r="P22" s="21">
        <f t="shared" si="8"/>
        <v>785</v>
      </c>
      <c r="Q22" s="2">
        <v>151.0</v>
      </c>
      <c r="R22" s="15">
        <v>168.0</v>
      </c>
      <c r="S22" s="12">
        <v>155.0</v>
      </c>
      <c r="T22" s="12">
        <v>220.0</v>
      </c>
      <c r="U22" s="12">
        <v>195.0</v>
      </c>
      <c r="V22" s="12">
        <f t="shared" si="9"/>
        <v>207.5</v>
      </c>
      <c r="W22" s="12">
        <v>245.0</v>
      </c>
      <c r="X22" s="12">
        <v>15.0</v>
      </c>
      <c r="Y22" s="16">
        <v>3.5</v>
      </c>
      <c r="Z22" s="21">
        <f t="shared" si="10"/>
        <v>428.5714286</v>
      </c>
      <c r="AA22" s="12">
        <v>4600.0</v>
      </c>
      <c r="AB22" s="23" t="s">
        <v>73</v>
      </c>
      <c r="AC22" s="10" t="str">
        <f t="shared" si="11"/>
        <v>Honda NX4 Falcon</v>
      </c>
      <c r="AD22" s="7"/>
      <c r="AE22" s="7"/>
      <c r="AF22" s="7"/>
    </row>
    <row r="23">
      <c r="A23" s="36" t="s">
        <v>74</v>
      </c>
      <c r="B23" s="11" t="s">
        <v>75</v>
      </c>
      <c r="C23" s="30">
        <v>644.0</v>
      </c>
      <c r="D23" s="30">
        <v>44.0</v>
      </c>
      <c r="E23" s="42">
        <f t="shared" si="1"/>
        <v>32.35294118</v>
      </c>
      <c r="F23" s="30">
        <v>6000.0</v>
      </c>
      <c r="G23" s="30">
        <v>53.0</v>
      </c>
      <c r="H23" s="30">
        <v>5500.0</v>
      </c>
      <c r="I23" s="32">
        <f t="shared" si="2"/>
        <v>50.2374863</v>
      </c>
      <c r="J23" s="42">
        <f t="shared" si="3"/>
        <v>82.29813665</v>
      </c>
      <c r="K23" s="43">
        <f t="shared" si="4"/>
        <v>1.029224179</v>
      </c>
      <c r="L23" s="44">
        <f t="shared" si="5"/>
        <v>1.090909091</v>
      </c>
      <c r="M23" s="45">
        <f t="shared" si="6"/>
        <v>1.122790013</v>
      </c>
      <c r="N23" s="20">
        <f t="shared" si="7"/>
        <v>10.34487578</v>
      </c>
      <c r="O23" s="30">
        <v>865.0</v>
      </c>
      <c r="P23" s="33">
        <f t="shared" si="8"/>
        <v>800</v>
      </c>
      <c r="Q23" s="36">
        <v>152.0</v>
      </c>
      <c r="R23" s="30">
        <v>168.0</v>
      </c>
      <c r="S23" s="30">
        <v>177.0</v>
      </c>
      <c r="T23" s="30">
        <v>220.0</v>
      </c>
      <c r="U23" s="30">
        <v>195.0</v>
      </c>
      <c r="V23" s="31">
        <f t="shared" si="9"/>
        <v>207.5</v>
      </c>
      <c r="W23" s="30">
        <v>255.0</v>
      </c>
      <c r="X23" s="30">
        <v>13.0</v>
      </c>
      <c r="Y23" s="39">
        <v>5.3</v>
      </c>
      <c r="Z23" s="33">
        <f t="shared" si="10"/>
        <v>245.2830189</v>
      </c>
      <c r="AA23" s="31"/>
      <c r="AB23" s="46"/>
      <c r="AC23" s="28" t="str">
        <f t="shared" si="11"/>
        <v>Honda NX 650 Dominator (RD02)</v>
      </c>
      <c r="AD23" s="7"/>
      <c r="AE23" s="7"/>
      <c r="AF23" s="7"/>
    </row>
    <row r="24">
      <c r="A24" s="10" t="s">
        <v>76</v>
      </c>
      <c r="B24" s="11" t="s">
        <v>77</v>
      </c>
      <c r="C24" s="12">
        <v>471.0</v>
      </c>
      <c r="D24" s="12">
        <v>48.0</v>
      </c>
      <c r="E24" s="13">
        <f t="shared" si="1"/>
        <v>35.29411765</v>
      </c>
      <c r="F24" s="15">
        <v>8600.0</v>
      </c>
      <c r="G24" s="15">
        <v>43.0</v>
      </c>
      <c r="H24" s="15">
        <v>6500.0</v>
      </c>
      <c r="I24" s="16">
        <f t="shared" si="2"/>
        <v>74.93443237</v>
      </c>
      <c r="J24" s="13">
        <f t="shared" si="3"/>
        <v>91.29511677</v>
      </c>
      <c r="K24" s="17">
        <f t="shared" si="4"/>
        <v>1.097137871</v>
      </c>
      <c r="L24" s="18">
        <f t="shared" si="5"/>
        <v>1.323076923</v>
      </c>
      <c r="M24" s="19">
        <f t="shared" si="6"/>
        <v>1.451597798</v>
      </c>
      <c r="N24" s="20">
        <f t="shared" si="7"/>
        <v>11.47579618</v>
      </c>
      <c r="O24" s="15">
        <v>830.0</v>
      </c>
      <c r="P24" s="21">
        <f t="shared" si="8"/>
        <v>780</v>
      </c>
      <c r="Q24" s="2">
        <v>178.0</v>
      </c>
      <c r="R24" s="12">
        <v>197.0</v>
      </c>
      <c r="S24" s="12">
        <v>185.0</v>
      </c>
      <c r="T24" s="12">
        <v>135.0</v>
      </c>
      <c r="U24" s="12">
        <v>150.0</v>
      </c>
      <c r="V24" s="12">
        <f t="shared" si="9"/>
        <v>142.5</v>
      </c>
      <c r="W24" s="2">
        <v>180.0</v>
      </c>
      <c r="X24" s="12">
        <v>17.7</v>
      </c>
      <c r="Y24" s="16">
        <v>3.4</v>
      </c>
      <c r="Z24" s="21">
        <f t="shared" si="10"/>
        <v>520.5882353</v>
      </c>
      <c r="AA24" s="12">
        <v>6990.0</v>
      </c>
      <c r="AB24" s="10"/>
      <c r="AC24" s="10" t="str">
        <f t="shared" si="11"/>
        <v>Honda CB 500 X</v>
      </c>
      <c r="AD24" s="7"/>
      <c r="AE24" s="7"/>
      <c r="AF24" s="7"/>
    </row>
    <row r="25">
      <c r="A25" s="28" t="s">
        <v>78</v>
      </c>
      <c r="B25" s="11" t="s">
        <v>79</v>
      </c>
      <c r="C25" s="31">
        <v>583.0</v>
      </c>
      <c r="D25" s="31">
        <v>50.0</v>
      </c>
      <c r="E25" s="13">
        <f t="shared" si="1"/>
        <v>36.76470588</v>
      </c>
      <c r="F25" s="15">
        <v>8000.0</v>
      </c>
      <c r="G25" s="15">
        <v>51.0</v>
      </c>
      <c r="H25" s="15">
        <v>6000.0</v>
      </c>
      <c r="I25" s="16">
        <f t="shared" si="2"/>
        <v>63.06124508</v>
      </c>
      <c r="J25" s="13">
        <f t="shared" si="3"/>
        <v>87.47855918</v>
      </c>
      <c r="K25" s="17">
        <f t="shared" si="4"/>
        <v>1.162052356</v>
      </c>
      <c r="L25" s="18">
        <f t="shared" si="5"/>
        <v>1.333333333</v>
      </c>
      <c r="M25" s="19">
        <f t="shared" si="6"/>
        <v>1.549403141</v>
      </c>
      <c r="N25" s="20">
        <f t="shared" si="7"/>
        <v>10.99605489</v>
      </c>
      <c r="O25" s="15">
        <v>850.0</v>
      </c>
      <c r="P25" s="21">
        <f t="shared" si="8"/>
        <v>786.6666667</v>
      </c>
      <c r="Q25" s="47">
        <v>183.0</v>
      </c>
      <c r="R25" s="31">
        <v>202.0</v>
      </c>
      <c r="S25" s="31">
        <v>180.0</v>
      </c>
      <c r="T25" s="31">
        <v>200.0</v>
      </c>
      <c r="U25" s="31">
        <v>190.0</v>
      </c>
      <c r="V25" s="31">
        <f t="shared" si="9"/>
        <v>195</v>
      </c>
      <c r="W25" s="31">
        <v>195.0</v>
      </c>
      <c r="X25" s="31">
        <v>18.0</v>
      </c>
      <c r="Y25" s="32">
        <v>5.2</v>
      </c>
      <c r="Z25" s="33">
        <f t="shared" si="10"/>
        <v>346.1538462</v>
      </c>
      <c r="AA25" s="28"/>
      <c r="AB25" s="35"/>
      <c r="AC25" s="34" t="str">
        <f t="shared" si="11"/>
        <v>Honda XL 600 V Transalp PD06</v>
      </c>
      <c r="AD25" s="7"/>
      <c r="AE25" s="7"/>
      <c r="AF25" s="7"/>
    </row>
    <row r="26">
      <c r="A26" s="7" t="s">
        <v>80</v>
      </c>
      <c r="B26" s="11" t="s">
        <v>81</v>
      </c>
      <c r="C26" s="48">
        <v>1084.0</v>
      </c>
      <c r="D26" s="48">
        <v>102.0</v>
      </c>
      <c r="E26" s="13">
        <f t="shared" si="1"/>
        <v>75</v>
      </c>
      <c r="F26" s="15">
        <v>7500.0</v>
      </c>
      <c r="G26" s="15">
        <v>105.0</v>
      </c>
      <c r="H26" s="15">
        <v>6250.0</v>
      </c>
      <c r="I26" s="16">
        <f t="shared" si="2"/>
        <v>69.18819188</v>
      </c>
      <c r="J26" s="13">
        <f t="shared" si="3"/>
        <v>96.86346863</v>
      </c>
      <c r="K26" s="17">
        <f t="shared" si="4"/>
        <v>1.09947644</v>
      </c>
      <c r="L26" s="18">
        <f t="shared" si="5"/>
        <v>1.2</v>
      </c>
      <c r="M26" s="19">
        <f t="shared" si="6"/>
        <v>1.319371728</v>
      </c>
      <c r="N26" s="20">
        <f t="shared" si="7"/>
        <v>12.17573801</v>
      </c>
      <c r="O26" s="15">
        <v>850.0</v>
      </c>
      <c r="P26" s="21">
        <f t="shared" si="8"/>
        <v>776.6666667</v>
      </c>
      <c r="Q26" s="27">
        <f>R26-0.9*0.75*X26</f>
        <v>213.31</v>
      </c>
      <c r="R26" s="12">
        <v>226.0</v>
      </c>
      <c r="S26" s="48">
        <v>220.0</v>
      </c>
      <c r="T26" s="48">
        <v>230.0</v>
      </c>
      <c r="U26" s="48">
        <v>220.0</v>
      </c>
      <c r="V26" s="48">
        <f t="shared" si="9"/>
        <v>225</v>
      </c>
      <c r="W26" s="7"/>
      <c r="X26" s="48">
        <v>18.8</v>
      </c>
      <c r="Y26" s="16">
        <v>4.9</v>
      </c>
      <c r="Z26" s="21">
        <f t="shared" si="10"/>
        <v>383.6734694</v>
      </c>
      <c r="AA26" s="12">
        <v>14450.0</v>
      </c>
      <c r="AB26" s="7"/>
      <c r="AC26" s="49" t="str">
        <f t="shared" si="11"/>
        <v>Honda CRF 1100 Africa Twin</v>
      </c>
      <c r="AD26" s="7"/>
      <c r="AE26" s="7"/>
      <c r="AF26" s="7"/>
    </row>
    <row r="27">
      <c r="A27" s="50" t="s">
        <v>82</v>
      </c>
      <c r="B27" s="51" t="s">
        <v>83</v>
      </c>
      <c r="C27" s="52">
        <v>693.0</v>
      </c>
      <c r="D27" s="53">
        <v>75.0</v>
      </c>
      <c r="E27" s="13">
        <f t="shared" si="1"/>
        <v>55.14705882</v>
      </c>
      <c r="F27" s="15">
        <v>8000.0</v>
      </c>
      <c r="G27" s="15">
        <v>73.5</v>
      </c>
      <c r="H27" s="15">
        <v>6500.0</v>
      </c>
      <c r="I27" s="16">
        <f t="shared" si="2"/>
        <v>79.57728546</v>
      </c>
      <c r="J27" s="13">
        <f t="shared" si="3"/>
        <v>106.0606061</v>
      </c>
      <c r="K27" s="17">
        <f t="shared" si="4"/>
        <v>1.116481675</v>
      </c>
      <c r="L27" s="18">
        <f t="shared" si="5"/>
        <v>1.230769231</v>
      </c>
      <c r="M27" s="19">
        <f t="shared" si="6"/>
        <v>1.374131293</v>
      </c>
      <c r="N27" s="20">
        <f t="shared" si="7"/>
        <v>13.33181818</v>
      </c>
      <c r="O27" s="15">
        <v>925.0</v>
      </c>
      <c r="P27" s="21">
        <f t="shared" si="8"/>
        <v>841.6666667</v>
      </c>
      <c r="Q27" s="52">
        <v>155.0</v>
      </c>
      <c r="R27" s="52">
        <v>170.0</v>
      </c>
      <c r="S27" s="52">
        <v>195.0</v>
      </c>
      <c r="T27" s="52">
        <v>250.0</v>
      </c>
      <c r="U27" s="52">
        <v>250.0</v>
      </c>
      <c r="V27" s="52">
        <f t="shared" si="9"/>
        <v>250</v>
      </c>
      <c r="W27" s="52">
        <v>270.0</v>
      </c>
      <c r="X27" s="52">
        <v>25.0</v>
      </c>
      <c r="Y27" s="54">
        <v>4.5</v>
      </c>
      <c r="Z27" s="55">
        <f t="shared" si="10"/>
        <v>555.5555556</v>
      </c>
      <c r="AA27" s="56">
        <v>11395.0</v>
      </c>
      <c r="AB27" s="56"/>
      <c r="AC27" s="57" t="str">
        <f t="shared" si="11"/>
        <v>Husqvarna 701 LR (2020)</v>
      </c>
      <c r="AD27" s="7"/>
      <c r="AE27" s="7"/>
      <c r="AF27" s="7"/>
    </row>
    <row r="28">
      <c r="A28" s="36" t="s">
        <v>84</v>
      </c>
      <c r="B28" s="11" t="s">
        <v>85</v>
      </c>
      <c r="C28" s="30">
        <v>249.0</v>
      </c>
      <c r="D28" s="30">
        <v>22.0</v>
      </c>
      <c r="E28" s="13">
        <f t="shared" si="1"/>
        <v>16.17647059</v>
      </c>
      <c r="F28" s="15">
        <v>7500.0</v>
      </c>
      <c r="G28" s="15">
        <v>20.5</v>
      </c>
      <c r="H28" s="15">
        <v>7000.0</v>
      </c>
      <c r="I28" s="16">
        <f t="shared" si="2"/>
        <v>64.96574533</v>
      </c>
      <c r="J28" s="13">
        <f t="shared" si="3"/>
        <v>82.32931727</v>
      </c>
      <c r="K28" s="17">
        <f t="shared" si="4"/>
        <v>0.9952403617</v>
      </c>
      <c r="L28" s="18">
        <f t="shared" si="5"/>
        <v>1.071428571</v>
      </c>
      <c r="M28" s="19">
        <f t="shared" si="6"/>
        <v>1.066328959</v>
      </c>
      <c r="N28" s="20">
        <f t="shared" si="7"/>
        <v>10.34879518</v>
      </c>
      <c r="O28" s="15">
        <v>890.0</v>
      </c>
      <c r="P28" s="21">
        <f t="shared" si="8"/>
        <v>813.3333333</v>
      </c>
      <c r="Q28" s="27">
        <f t="shared" ref="Q28:Q29" si="14">R28-0.9*0.75*X28</f>
        <v>132.8025</v>
      </c>
      <c r="R28" s="58">
        <v>138.0</v>
      </c>
      <c r="S28" s="36">
        <v>181.0</v>
      </c>
      <c r="T28" s="30">
        <v>255.0</v>
      </c>
      <c r="U28" s="30">
        <v>230.0</v>
      </c>
      <c r="V28" s="31">
        <f t="shared" si="9"/>
        <v>242.5</v>
      </c>
      <c r="W28" s="31"/>
      <c r="X28" s="30">
        <v>7.7</v>
      </c>
      <c r="Y28" s="39">
        <v>3.4</v>
      </c>
      <c r="Z28" s="33">
        <f t="shared" si="10"/>
        <v>226.4705882</v>
      </c>
      <c r="AA28" s="30">
        <v>5000.0</v>
      </c>
      <c r="AB28" s="36" t="s">
        <v>86</v>
      </c>
      <c r="AC28" s="34" t="str">
        <f t="shared" si="11"/>
        <v>Kawasaki KLX 250</v>
      </c>
      <c r="AD28" s="7"/>
      <c r="AE28" s="7"/>
      <c r="AF28" s="7"/>
    </row>
    <row r="29">
      <c r="A29" s="2" t="s">
        <v>87</v>
      </c>
      <c r="B29" s="11" t="s">
        <v>88</v>
      </c>
      <c r="C29" s="15">
        <v>296.0</v>
      </c>
      <c r="D29" s="15">
        <v>40.0</v>
      </c>
      <c r="E29" s="13">
        <f t="shared" si="1"/>
        <v>29.41176471</v>
      </c>
      <c r="F29" s="15">
        <v>11500.0</v>
      </c>
      <c r="G29" s="15">
        <v>25.7</v>
      </c>
      <c r="H29" s="15">
        <v>10000.0</v>
      </c>
      <c r="I29" s="16">
        <f t="shared" si="2"/>
        <v>99.36406995</v>
      </c>
      <c r="J29" s="13">
        <f t="shared" si="3"/>
        <v>86.82432432</v>
      </c>
      <c r="K29" s="17">
        <f t="shared" si="4"/>
        <v>1.052219895</v>
      </c>
      <c r="L29" s="18">
        <f t="shared" si="5"/>
        <v>1.15</v>
      </c>
      <c r="M29" s="19">
        <f t="shared" si="6"/>
        <v>1.21005288</v>
      </c>
      <c r="N29" s="20">
        <f t="shared" si="7"/>
        <v>10.91381757</v>
      </c>
      <c r="O29" s="15">
        <v>845.0</v>
      </c>
      <c r="P29" s="21">
        <f t="shared" si="8"/>
        <v>795.6666667</v>
      </c>
      <c r="Q29" s="27">
        <f t="shared" si="14"/>
        <v>163.525</v>
      </c>
      <c r="R29" s="59">
        <v>175.0</v>
      </c>
      <c r="S29" s="2">
        <v>170.0</v>
      </c>
      <c r="T29" s="15">
        <v>130.0</v>
      </c>
      <c r="U29" s="15">
        <v>148.0</v>
      </c>
      <c r="V29" s="12">
        <f t="shared" si="9"/>
        <v>139</v>
      </c>
      <c r="W29" s="15">
        <v>180.0</v>
      </c>
      <c r="X29" s="15">
        <v>17.0</v>
      </c>
      <c r="Y29" s="24">
        <v>3.9</v>
      </c>
      <c r="Z29" s="21">
        <f t="shared" si="10"/>
        <v>435.8974359</v>
      </c>
      <c r="AA29" s="15">
        <v>5795.0</v>
      </c>
      <c r="AB29" s="7"/>
      <c r="AC29" s="10" t="str">
        <f t="shared" si="11"/>
        <v>Kawasaki Versys X-300</v>
      </c>
      <c r="AD29" s="7"/>
      <c r="AE29" s="7"/>
      <c r="AF29" s="7"/>
    </row>
    <row r="30">
      <c r="A30" s="2" t="s">
        <v>89</v>
      </c>
      <c r="B30" s="11" t="s">
        <v>90</v>
      </c>
      <c r="C30" s="15">
        <v>250.0</v>
      </c>
      <c r="D30" s="15">
        <v>20.5</v>
      </c>
      <c r="E30" s="13">
        <f t="shared" si="1"/>
        <v>15.07352941</v>
      </c>
      <c r="F30" s="15">
        <v>8500.0</v>
      </c>
      <c r="G30" s="15">
        <v>18.0</v>
      </c>
      <c r="H30" s="15">
        <v>6900.0</v>
      </c>
      <c r="I30" s="16">
        <f t="shared" si="2"/>
        <v>60.29411765</v>
      </c>
      <c r="J30" s="13">
        <f t="shared" si="3"/>
        <v>72</v>
      </c>
      <c r="K30" s="17">
        <f t="shared" si="4"/>
        <v>1.062852765</v>
      </c>
      <c r="L30" s="18">
        <f t="shared" si="5"/>
        <v>1.231884058</v>
      </c>
      <c r="M30" s="19">
        <f t="shared" si="6"/>
        <v>1.309311377</v>
      </c>
      <c r="N30" s="20">
        <f t="shared" si="7"/>
        <v>9.0504</v>
      </c>
      <c r="O30" s="15">
        <v>915.0</v>
      </c>
      <c r="P30" s="21">
        <f t="shared" si="8"/>
        <v>828.3333333</v>
      </c>
      <c r="Q30" s="15">
        <v>98.5</v>
      </c>
      <c r="R30" s="58">
        <v>103.0</v>
      </c>
      <c r="S30" s="59">
        <v>100.0</v>
      </c>
      <c r="T30" s="15">
        <v>250.0</v>
      </c>
      <c r="U30" s="15">
        <v>260.0</v>
      </c>
      <c r="V30" s="12">
        <f t="shared" si="9"/>
        <v>255</v>
      </c>
      <c r="W30" s="15">
        <v>325.0</v>
      </c>
      <c r="X30" s="15">
        <v>5.5</v>
      </c>
      <c r="Y30" s="24">
        <v>3.5</v>
      </c>
      <c r="Z30" s="21">
        <f t="shared" si="10"/>
        <v>157.1428571</v>
      </c>
      <c r="AA30" s="15">
        <v>8098.0</v>
      </c>
      <c r="AB30" s="7"/>
      <c r="AC30" s="10" t="str">
        <f t="shared" si="11"/>
        <v>KTM Freeride 250 F</v>
      </c>
      <c r="AD30" s="7"/>
      <c r="AE30" s="7"/>
      <c r="AF30" s="7"/>
    </row>
    <row r="31">
      <c r="A31" s="10" t="s">
        <v>91</v>
      </c>
      <c r="B31" s="25" t="s">
        <v>92</v>
      </c>
      <c r="C31" s="12">
        <v>373.0</v>
      </c>
      <c r="D31" s="15">
        <v>44.0</v>
      </c>
      <c r="E31" s="13">
        <f t="shared" si="1"/>
        <v>32.35294118</v>
      </c>
      <c r="F31" s="15">
        <v>9000.0</v>
      </c>
      <c r="G31" s="15">
        <v>37.0</v>
      </c>
      <c r="H31" s="15">
        <v>7000.0</v>
      </c>
      <c r="I31" s="16">
        <f t="shared" si="2"/>
        <v>86.73710771</v>
      </c>
      <c r="J31" s="13">
        <f t="shared" si="3"/>
        <v>99.19571046</v>
      </c>
      <c r="K31" s="17">
        <f t="shared" si="4"/>
        <v>1.077772489</v>
      </c>
      <c r="L31" s="18">
        <f t="shared" si="5"/>
        <v>1.285714286</v>
      </c>
      <c r="M31" s="19">
        <f t="shared" si="6"/>
        <v>1.385707486</v>
      </c>
      <c r="N31" s="20">
        <f t="shared" si="7"/>
        <v>12.4689008</v>
      </c>
      <c r="O31" s="15">
        <v>855.0</v>
      </c>
      <c r="P31" s="21">
        <f t="shared" si="8"/>
        <v>796</v>
      </c>
      <c r="Q31" s="12">
        <v>158.0</v>
      </c>
      <c r="R31" s="21">
        <v>172.0</v>
      </c>
      <c r="S31" s="60">
        <v>203.0</v>
      </c>
      <c r="T31" s="12">
        <v>170.0</v>
      </c>
      <c r="U31" s="12">
        <v>177.0</v>
      </c>
      <c r="V31" s="12">
        <f t="shared" si="9"/>
        <v>173.5</v>
      </c>
      <c r="W31" s="15">
        <v>220.0</v>
      </c>
      <c r="X31" s="12">
        <v>14.5</v>
      </c>
      <c r="Y31" s="16">
        <v>3.5</v>
      </c>
      <c r="Z31" s="21">
        <f t="shared" si="10"/>
        <v>414.2857143</v>
      </c>
      <c r="AA31" s="15">
        <v>6195.0</v>
      </c>
      <c r="AB31" s="7"/>
      <c r="AC31" s="10" t="str">
        <f t="shared" si="11"/>
        <v>KTM 390 Adventure</v>
      </c>
      <c r="AD31" s="7"/>
      <c r="AE31" s="7"/>
      <c r="AF31" s="7"/>
    </row>
    <row r="32">
      <c r="A32" s="2" t="s">
        <v>93</v>
      </c>
      <c r="B32" s="11" t="s">
        <v>94</v>
      </c>
      <c r="C32" s="15">
        <v>449.0</v>
      </c>
      <c r="D32" s="15">
        <v>70.0</v>
      </c>
      <c r="E32" s="13">
        <f t="shared" si="1"/>
        <v>51.47058824</v>
      </c>
      <c r="F32" s="15"/>
      <c r="G32" s="15"/>
      <c r="H32" s="15"/>
      <c r="I32" s="16">
        <f t="shared" si="2"/>
        <v>114.6338268</v>
      </c>
      <c r="J32" s="13">
        <f t="shared" si="3"/>
        <v>0</v>
      </c>
      <c r="K32" s="17"/>
      <c r="L32" s="18"/>
      <c r="M32" s="19"/>
      <c r="N32" s="15"/>
      <c r="O32" s="15">
        <v>960.0</v>
      </c>
      <c r="P32" s="21">
        <f t="shared" si="8"/>
        <v>860</v>
      </c>
      <c r="Q32" s="15">
        <v>139.0</v>
      </c>
      <c r="R32" s="59">
        <v>175.0</v>
      </c>
      <c r="S32" s="22">
        <v>120.0</v>
      </c>
      <c r="T32" s="15">
        <v>305.0</v>
      </c>
      <c r="U32" s="15">
        <v>300.0</v>
      </c>
      <c r="V32" s="12">
        <f t="shared" si="9"/>
        <v>302.5</v>
      </c>
      <c r="W32" s="2">
        <v>355.0</v>
      </c>
      <c r="X32" s="15">
        <v>35.0</v>
      </c>
      <c r="Y32" s="24">
        <v>5.0</v>
      </c>
      <c r="Z32" s="21">
        <f t="shared" si="10"/>
        <v>700</v>
      </c>
      <c r="AA32" s="15">
        <v>30940.0</v>
      </c>
      <c r="AB32" s="7"/>
      <c r="AC32" s="10" t="str">
        <f t="shared" si="11"/>
        <v>KTM 450 Rally</v>
      </c>
      <c r="AD32" s="7"/>
      <c r="AE32" s="7"/>
      <c r="AF32" s="7"/>
    </row>
    <row r="33">
      <c r="A33" s="10" t="s">
        <v>95</v>
      </c>
      <c r="B33" s="25" t="s">
        <v>96</v>
      </c>
      <c r="C33" s="15">
        <v>693.0</v>
      </c>
      <c r="D33" s="12">
        <v>75.0</v>
      </c>
      <c r="E33" s="13">
        <f t="shared" si="1"/>
        <v>55.14705882</v>
      </c>
      <c r="F33" s="15">
        <v>8000.0</v>
      </c>
      <c r="G33" s="15">
        <v>73.5</v>
      </c>
      <c r="H33" s="15">
        <v>6500.0</v>
      </c>
      <c r="I33" s="16">
        <f t="shared" si="2"/>
        <v>79.57728546</v>
      </c>
      <c r="J33" s="13">
        <f t="shared" si="3"/>
        <v>106.0606061</v>
      </c>
      <c r="K33" s="17">
        <f t="shared" ref="K33:K60" si="15">(G33/(E33/F33*9550))</f>
        <v>1.116481675</v>
      </c>
      <c r="L33" s="18">
        <f t="shared" ref="L33:L60" si="16">F33/H33</f>
        <v>1.230769231</v>
      </c>
      <c r="M33" s="19">
        <f t="shared" ref="M33:M60" si="17">K33*L33</f>
        <v>1.374131293</v>
      </c>
      <c r="N33" s="20">
        <f t="shared" ref="N33:N60" si="18">125.7*G33/C33</f>
        <v>13.33181818</v>
      </c>
      <c r="O33" s="15">
        <v>910.0</v>
      </c>
      <c r="P33" s="21">
        <f t="shared" si="8"/>
        <v>826.6666667</v>
      </c>
      <c r="Q33" s="12">
        <v>146.0</v>
      </c>
      <c r="R33" s="61">
        <v>160.0</v>
      </c>
      <c r="S33" s="12">
        <v>195.0</v>
      </c>
      <c r="T33" s="12">
        <v>250.0</v>
      </c>
      <c r="U33" s="12">
        <v>250.0</v>
      </c>
      <c r="V33" s="12">
        <f t="shared" si="9"/>
        <v>250</v>
      </c>
      <c r="W33" s="2">
        <v>270.0</v>
      </c>
      <c r="X33" s="12">
        <v>13.5</v>
      </c>
      <c r="Y33" s="16">
        <v>4.2</v>
      </c>
      <c r="Z33" s="21">
        <f t="shared" si="10"/>
        <v>321.4285714</v>
      </c>
      <c r="AA33" s="12">
        <v>10800.0</v>
      </c>
      <c r="AB33" s="7"/>
      <c r="AC33" s="10" t="str">
        <f t="shared" si="11"/>
        <v>KTM 690 Enduro R</v>
      </c>
      <c r="AD33" s="7"/>
      <c r="AE33" s="7"/>
      <c r="AF33" s="7"/>
    </row>
    <row r="34">
      <c r="A34" s="2" t="s">
        <v>97</v>
      </c>
      <c r="B34" s="25" t="s">
        <v>98</v>
      </c>
      <c r="C34" s="12">
        <v>799.0</v>
      </c>
      <c r="D34" s="12">
        <v>95.0</v>
      </c>
      <c r="E34" s="13">
        <f t="shared" si="1"/>
        <v>69.85294118</v>
      </c>
      <c r="F34" s="15">
        <v>8000.0</v>
      </c>
      <c r="G34" s="15">
        <v>88.0</v>
      </c>
      <c r="H34" s="15">
        <v>6600.0</v>
      </c>
      <c r="I34" s="16">
        <f t="shared" si="2"/>
        <v>87.42545829</v>
      </c>
      <c r="J34" s="13">
        <f t="shared" si="3"/>
        <v>110.1376721</v>
      </c>
      <c r="K34" s="17">
        <f t="shared" si="15"/>
        <v>1.055321025</v>
      </c>
      <c r="L34" s="18">
        <f t="shared" si="16"/>
        <v>1.212121212</v>
      </c>
      <c r="M34" s="19">
        <f t="shared" si="17"/>
        <v>1.279177</v>
      </c>
      <c r="N34" s="20">
        <f t="shared" si="18"/>
        <v>13.84430538</v>
      </c>
      <c r="O34" s="15">
        <v>850.0</v>
      </c>
      <c r="P34" s="21">
        <f t="shared" si="8"/>
        <v>783.3333333</v>
      </c>
      <c r="Q34" s="12">
        <v>189.0</v>
      </c>
      <c r="R34" s="61">
        <v>209.0</v>
      </c>
      <c r="S34" s="12">
        <v>240.0</v>
      </c>
      <c r="T34" s="12">
        <v>200.0</v>
      </c>
      <c r="U34" s="12">
        <v>200.0</v>
      </c>
      <c r="V34" s="12">
        <f t="shared" si="9"/>
        <v>200</v>
      </c>
      <c r="W34" s="12">
        <v>233.0</v>
      </c>
      <c r="X34" s="12">
        <v>20.0</v>
      </c>
      <c r="Y34" s="24">
        <v>4.6</v>
      </c>
      <c r="Z34" s="21">
        <f t="shared" si="10"/>
        <v>434.7826087</v>
      </c>
      <c r="AA34" s="12">
        <v>10500.0</v>
      </c>
      <c r="AB34" s="7"/>
      <c r="AC34" s="10" t="str">
        <f t="shared" si="11"/>
        <v>KTM 790 Adventure S</v>
      </c>
      <c r="AD34" s="7"/>
      <c r="AE34" s="7"/>
      <c r="AF34" s="7"/>
    </row>
    <row r="35">
      <c r="A35" s="10" t="s">
        <v>99</v>
      </c>
      <c r="B35" s="25" t="s">
        <v>100</v>
      </c>
      <c r="C35" s="12">
        <v>799.0</v>
      </c>
      <c r="D35" s="12">
        <v>95.0</v>
      </c>
      <c r="E35" s="13">
        <f t="shared" si="1"/>
        <v>69.85294118</v>
      </c>
      <c r="F35" s="15">
        <v>8000.0</v>
      </c>
      <c r="G35" s="15">
        <v>88.0</v>
      </c>
      <c r="H35" s="15">
        <v>6600.0</v>
      </c>
      <c r="I35" s="16">
        <f t="shared" si="2"/>
        <v>87.42545829</v>
      </c>
      <c r="J35" s="13">
        <f t="shared" si="3"/>
        <v>110.1376721</v>
      </c>
      <c r="K35" s="17">
        <f t="shared" si="15"/>
        <v>1.055321025</v>
      </c>
      <c r="L35" s="18">
        <f t="shared" si="16"/>
        <v>1.212121212</v>
      </c>
      <c r="M35" s="19">
        <f t="shared" si="17"/>
        <v>1.279177</v>
      </c>
      <c r="N35" s="20">
        <f t="shared" si="18"/>
        <v>13.84430538</v>
      </c>
      <c r="O35" s="15">
        <v>880.0</v>
      </c>
      <c r="P35" s="21">
        <f t="shared" si="8"/>
        <v>800</v>
      </c>
      <c r="Q35" s="12">
        <v>189.0</v>
      </c>
      <c r="R35" s="61">
        <v>209.0</v>
      </c>
      <c r="S35" s="12">
        <v>240.0</v>
      </c>
      <c r="T35" s="12">
        <v>240.0</v>
      </c>
      <c r="U35" s="12">
        <v>240.0</v>
      </c>
      <c r="V35" s="12">
        <f t="shared" si="9"/>
        <v>240</v>
      </c>
      <c r="W35" s="10"/>
      <c r="X35" s="12">
        <v>20.0</v>
      </c>
      <c r="Y35" s="24">
        <v>4.6</v>
      </c>
      <c r="Z35" s="21">
        <f t="shared" si="10"/>
        <v>434.7826087</v>
      </c>
      <c r="AA35" s="12">
        <v>12500.0</v>
      </c>
      <c r="AB35" s="7"/>
      <c r="AC35" s="10" t="str">
        <f t="shared" si="11"/>
        <v>KTM 790 Adventure R</v>
      </c>
      <c r="AD35" s="7"/>
      <c r="AE35" s="7"/>
      <c r="AF35" s="7"/>
    </row>
    <row r="36">
      <c r="A36" s="62" t="s">
        <v>101</v>
      </c>
      <c r="B36" s="63" t="s">
        <v>102</v>
      </c>
      <c r="C36" s="64">
        <v>799.0</v>
      </c>
      <c r="D36" s="64">
        <v>95.0</v>
      </c>
      <c r="E36" s="13">
        <f t="shared" si="1"/>
        <v>69.85294118</v>
      </c>
      <c r="F36" s="15">
        <v>8000.0</v>
      </c>
      <c r="G36" s="15">
        <v>88.0</v>
      </c>
      <c r="H36" s="15">
        <v>6600.0</v>
      </c>
      <c r="I36" s="16">
        <f t="shared" si="2"/>
        <v>87.42545829</v>
      </c>
      <c r="J36" s="13">
        <f t="shared" si="3"/>
        <v>110.1376721</v>
      </c>
      <c r="K36" s="17">
        <f t="shared" si="15"/>
        <v>1.055321025</v>
      </c>
      <c r="L36" s="18">
        <f t="shared" si="16"/>
        <v>1.212121212</v>
      </c>
      <c r="M36" s="19">
        <f t="shared" si="17"/>
        <v>1.279177</v>
      </c>
      <c r="N36" s="20">
        <f t="shared" si="18"/>
        <v>13.84430538</v>
      </c>
      <c r="O36" s="15">
        <v>910.0</v>
      </c>
      <c r="P36" s="21">
        <f t="shared" si="8"/>
        <v>820</v>
      </c>
      <c r="Q36" s="64">
        <v>189.0</v>
      </c>
      <c r="R36" s="65">
        <v>209.0</v>
      </c>
      <c r="S36" s="64">
        <v>240.0</v>
      </c>
      <c r="T36" s="64">
        <v>270.0</v>
      </c>
      <c r="U36" s="64">
        <v>270.0</v>
      </c>
      <c r="V36" s="64">
        <f t="shared" si="9"/>
        <v>270</v>
      </c>
      <c r="W36" s="62"/>
      <c r="X36" s="64">
        <v>20.0</v>
      </c>
      <c r="Y36" s="66">
        <v>4.6</v>
      </c>
      <c r="Z36" s="67">
        <f t="shared" si="10"/>
        <v>434.7826087</v>
      </c>
      <c r="AA36" s="68">
        <v>18000.0</v>
      </c>
      <c r="AB36" s="69"/>
      <c r="AC36" s="70" t="str">
        <f t="shared" si="11"/>
        <v>KTM 790 Adventure R Rallye</v>
      </c>
      <c r="AD36" s="7"/>
      <c r="AE36" s="7"/>
      <c r="AF36" s="7"/>
    </row>
    <row r="37">
      <c r="A37" s="28" t="s">
        <v>103</v>
      </c>
      <c r="B37" s="25" t="s">
        <v>104</v>
      </c>
      <c r="C37" s="31">
        <v>942.0</v>
      </c>
      <c r="D37" s="31">
        <v>98.0</v>
      </c>
      <c r="E37" s="13">
        <f t="shared" si="1"/>
        <v>72.05882353</v>
      </c>
      <c r="F37" s="15">
        <v>8000.0</v>
      </c>
      <c r="G37" s="15">
        <v>95.0</v>
      </c>
      <c r="H37" s="15">
        <v>6000.0</v>
      </c>
      <c r="I37" s="16">
        <f t="shared" si="2"/>
        <v>76.49556638</v>
      </c>
      <c r="J37" s="13">
        <f t="shared" si="3"/>
        <v>100.8492569</v>
      </c>
      <c r="K37" s="17">
        <f t="shared" si="15"/>
        <v>1.104391495</v>
      </c>
      <c r="L37" s="18">
        <f t="shared" si="16"/>
        <v>1.333333333</v>
      </c>
      <c r="M37" s="19">
        <f t="shared" si="17"/>
        <v>1.472521993</v>
      </c>
      <c r="N37" s="20">
        <f t="shared" si="18"/>
        <v>12.67675159</v>
      </c>
      <c r="O37" s="15">
        <v>880.0</v>
      </c>
      <c r="P37" s="21">
        <f t="shared" si="8"/>
        <v>793.3333333</v>
      </c>
      <c r="Q37" s="31">
        <v>198.0</v>
      </c>
      <c r="R37" s="31">
        <v>222.0</v>
      </c>
      <c r="S37" s="31">
        <v>211.0</v>
      </c>
      <c r="T37" s="31">
        <v>265.0</v>
      </c>
      <c r="U37" s="31">
        <v>260.0</v>
      </c>
      <c r="V37" s="31">
        <f t="shared" si="9"/>
        <v>262.5</v>
      </c>
      <c r="W37" s="31">
        <v>315.0</v>
      </c>
      <c r="X37" s="31">
        <v>22.0</v>
      </c>
      <c r="Y37" s="32">
        <v>6.9</v>
      </c>
      <c r="Z37" s="33">
        <f t="shared" si="10"/>
        <v>318.8405797</v>
      </c>
      <c r="AA37" s="31">
        <v>12690.0</v>
      </c>
      <c r="AB37" s="28" t="s">
        <v>105</v>
      </c>
      <c r="AC37" s="28" t="str">
        <f t="shared" si="11"/>
        <v>KTM 950 Adventure S</v>
      </c>
      <c r="AD37" s="7"/>
      <c r="AE37" s="7"/>
      <c r="AF37" s="7"/>
    </row>
    <row r="38">
      <c r="A38" s="71" t="s">
        <v>106</v>
      </c>
      <c r="B38" s="72" t="s">
        <v>107</v>
      </c>
      <c r="C38" s="73">
        <v>411.0</v>
      </c>
      <c r="D38" s="74">
        <v>24.5</v>
      </c>
      <c r="E38" s="13">
        <f t="shared" si="1"/>
        <v>18.01470588</v>
      </c>
      <c r="F38" s="15">
        <v>6500.0</v>
      </c>
      <c r="G38" s="15">
        <v>32.0</v>
      </c>
      <c r="H38" s="15">
        <v>4000.0</v>
      </c>
      <c r="I38" s="16">
        <f t="shared" si="2"/>
        <v>43.83140117</v>
      </c>
      <c r="J38" s="13">
        <f t="shared" si="3"/>
        <v>77.85888078</v>
      </c>
      <c r="K38" s="17">
        <f t="shared" si="15"/>
        <v>1.209018057</v>
      </c>
      <c r="L38" s="18">
        <f t="shared" si="16"/>
        <v>1.625</v>
      </c>
      <c r="M38" s="19">
        <f t="shared" si="17"/>
        <v>1.964654343</v>
      </c>
      <c r="N38" s="20">
        <f t="shared" si="18"/>
        <v>9.786861314</v>
      </c>
      <c r="O38" s="15">
        <v>800.0</v>
      </c>
      <c r="P38" s="21">
        <f t="shared" si="8"/>
        <v>740</v>
      </c>
      <c r="Q38" s="73">
        <v>185.0</v>
      </c>
      <c r="R38" s="74">
        <v>199.0</v>
      </c>
      <c r="S38" s="73">
        <v>180.0</v>
      </c>
      <c r="T38" s="73">
        <v>200.0</v>
      </c>
      <c r="U38" s="73">
        <v>180.0</v>
      </c>
      <c r="V38" s="73">
        <f t="shared" si="9"/>
        <v>190</v>
      </c>
      <c r="W38" s="75"/>
      <c r="X38" s="73">
        <v>15.0</v>
      </c>
      <c r="Y38" s="76">
        <v>3.3</v>
      </c>
      <c r="Z38" s="77">
        <f t="shared" si="10"/>
        <v>454.5454545</v>
      </c>
      <c r="AA38" s="74">
        <v>4700.0</v>
      </c>
      <c r="AB38" s="78"/>
      <c r="AC38" s="79" t="str">
        <f t="shared" si="11"/>
        <v>Royal Enfield Himalayan (BS VI)</v>
      </c>
      <c r="AD38" s="7"/>
      <c r="AE38" s="7"/>
      <c r="AF38" s="7"/>
    </row>
    <row r="39">
      <c r="A39" s="28" t="s">
        <v>108</v>
      </c>
      <c r="B39" s="25" t="s">
        <v>109</v>
      </c>
      <c r="C39" s="31">
        <v>349.0</v>
      </c>
      <c r="D39" s="31">
        <v>30.0</v>
      </c>
      <c r="E39" s="13">
        <f t="shared" si="1"/>
        <v>22.05882353</v>
      </c>
      <c r="F39" s="15">
        <v>7600.0</v>
      </c>
      <c r="G39" s="15">
        <v>29.4</v>
      </c>
      <c r="H39" s="15">
        <v>6200.0</v>
      </c>
      <c r="I39" s="16">
        <f t="shared" si="2"/>
        <v>63.20579808</v>
      </c>
      <c r="J39" s="13">
        <f t="shared" si="3"/>
        <v>84.24068768</v>
      </c>
      <c r="K39" s="17">
        <f t="shared" si="15"/>
        <v>1.060657592</v>
      </c>
      <c r="L39" s="18">
        <f t="shared" si="16"/>
        <v>1.225806452</v>
      </c>
      <c r="M39" s="19">
        <f t="shared" si="17"/>
        <v>1.300160919</v>
      </c>
      <c r="N39" s="20">
        <f t="shared" si="18"/>
        <v>10.58905444</v>
      </c>
      <c r="O39" s="15">
        <v>920.0</v>
      </c>
      <c r="P39" s="21">
        <f t="shared" si="8"/>
        <v>826.6666667</v>
      </c>
      <c r="Q39" s="31">
        <v>122.0</v>
      </c>
      <c r="R39" s="31">
        <v>130.0</v>
      </c>
      <c r="S39" s="31">
        <v>184.0</v>
      </c>
      <c r="T39" s="31">
        <v>280.0</v>
      </c>
      <c r="U39" s="31">
        <v>280.0</v>
      </c>
      <c r="V39" s="31">
        <f t="shared" si="9"/>
        <v>280</v>
      </c>
      <c r="W39" s="31">
        <v>220.0</v>
      </c>
      <c r="X39" s="31">
        <v>9.0</v>
      </c>
      <c r="Y39" s="39">
        <v>4.9</v>
      </c>
      <c r="Z39" s="33">
        <f t="shared" si="10"/>
        <v>183.6734694</v>
      </c>
      <c r="AA39" s="28"/>
      <c r="AB39" s="10"/>
      <c r="AC39" s="28" t="str">
        <f t="shared" si="11"/>
        <v>Suzuki DR 350 SE</v>
      </c>
      <c r="AD39" s="7"/>
      <c r="AE39" s="7"/>
      <c r="AF39" s="7"/>
    </row>
    <row r="40">
      <c r="A40" s="80" t="s">
        <v>110</v>
      </c>
      <c r="B40" s="11" t="s">
        <v>111</v>
      </c>
      <c r="C40" s="81">
        <v>398.0</v>
      </c>
      <c r="D40" s="81">
        <v>40.0</v>
      </c>
      <c r="E40" s="13">
        <f t="shared" si="1"/>
        <v>29.41176471</v>
      </c>
      <c r="F40" s="15">
        <v>7600.0</v>
      </c>
      <c r="G40" s="15">
        <v>36.0</v>
      </c>
      <c r="H40" s="15">
        <v>5800.0</v>
      </c>
      <c r="I40" s="16">
        <f t="shared" si="2"/>
        <v>73.8989063</v>
      </c>
      <c r="J40" s="13">
        <f t="shared" si="3"/>
        <v>90.45226131</v>
      </c>
      <c r="K40" s="17">
        <f t="shared" si="15"/>
        <v>0.9740732984</v>
      </c>
      <c r="L40" s="18">
        <f t="shared" si="16"/>
        <v>1.310344828</v>
      </c>
      <c r="M40" s="19">
        <f t="shared" si="17"/>
        <v>1.276371908</v>
      </c>
      <c r="N40" s="20">
        <f t="shared" si="18"/>
        <v>11.36984925</v>
      </c>
      <c r="O40" s="15">
        <v>935.0</v>
      </c>
      <c r="P40" s="21">
        <f t="shared" si="8"/>
        <v>836.3333333</v>
      </c>
      <c r="Q40" s="81">
        <v>132.0</v>
      </c>
      <c r="R40" s="81">
        <v>144.0</v>
      </c>
      <c r="S40" s="81">
        <v>191.0</v>
      </c>
      <c r="T40" s="81">
        <v>288.0</v>
      </c>
      <c r="U40" s="81">
        <v>296.0</v>
      </c>
      <c r="V40" s="81">
        <f t="shared" si="9"/>
        <v>292</v>
      </c>
      <c r="W40" s="81">
        <v>300.0</v>
      </c>
      <c r="X40" s="81">
        <v>10.0</v>
      </c>
      <c r="Y40" s="82">
        <v>4.4</v>
      </c>
      <c r="Z40" s="83">
        <f t="shared" si="10"/>
        <v>227.2727273</v>
      </c>
      <c r="AA40" s="12">
        <v>6200.0</v>
      </c>
      <c r="AB40" s="84" t="s">
        <v>112</v>
      </c>
      <c r="AC40" s="85" t="str">
        <f t="shared" si="11"/>
        <v>Suzuki DR-Z400S (USA 2020)</v>
      </c>
      <c r="AD40" s="7"/>
      <c r="AE40" s="7"/>
      <c r="AF40" s="7"/>
    </row>
    <row r="41">
      <c r="A41" s="80" t="s">
        <v>113</v>
      </c>
      <c r="B41" s="25" t="s">
        <v>114</v>
      </c>
      <c r="C41" s="81">
        <v>644.0</v>
      </c>
      <c r="D41" s="81">
        <v>44.0</v>
      </c>
      <c r="E41" s="13">
        <f t="shared" si="1"/>
        <v>32.35294118</v>
      </c>
      <c r="F41" s="15">
        <v>6400.0</v>
      </c>
      <c r="G41" s="15">
        <v>54.0</v>
      </c>
      <c r="H41" s="15">
        <v>4600.0</v>
      </c>
      <c r="I41" s="16">
        <f t="shared" si="2"/>
        <v>50.2374863</v>
      </c>
      <c r="J41" s="13">
        <f t="shared" si="3"/>
        <v>83.85093168</v>
      </c>
      <c r="K41" s="17">
        <f t="shared" si="15"/>
        <v>1.11855307</v>
      </c>
      <c r="L41" s="18">
        <f t="shared" si="16"/>
        <v>1.391304348</v>
      </c>
      <c r="M41" s="19">
        <f t="shared" si="17"/>
        <v>1.55624775</v>
      </c>
      <c r="N41" s="20">
        <f t="shared" si="18"/>
        <v>10.54006211</v>
      </c>
      <c r="O41" s="15">
        <v>885.0</v>
      </c>
      <c r="P41" s="21">
        <f t="shared" si="8"/>
        <v>798.3333333</v>
      </c>
      <c r="Q41" s="81">
        <v>147.0</v>
      </c>
      <c r="R41" s="81">
        <v>166.0</v>
      </c>
      <c r="S41" s="81">
        <v>189.0</v>
      </c>
      <c r="T41" s="81">
        <v>260.0</v>
      </c>
      <c r="U41" s="81">
        <v>260.0</v>
      </c>
      <c r="V41" s="81">
        <f t="shared" si="9"/>
        <v>260</v>
      </c>
      <c r="W41" s="81">
        <v>265.0</v>
      </c>
      <c r="X41" s="81">
        <v>13.0</v>
      </c>
      <c r="Y41" s="82">
        <v>5.0</v>
      </c>
      <c r="Z41" s="83">
        <f t="shared" si="10"/>
        <v>260</v>
      </c>
      <c r="AA41" s="12">
        <v>6000.0</v>
      </c>
      <c r="AB41" s="84" t="s">
        <v>115</v>
      </c>
      <c r="AC41" s="85" t="str">
        <f t="shared" si="11"/>
        <v>Suzuki DR 650 S (USA 2019)</v>
      </c>
      <c r="AD41" s="7"/>
      <c r="AE41" s="7"/>
      <c r="AF41" s="7"/>
    </row>
    <row r="42">
      <c r="A42" s="86" t="s">
        <v>116</v>
      </c>
      <c r="B42" s="11" t="s">
        <v>117</v>
      </c>
      <c r="C42" s="87">
        <v>445.0</v>
      </c>
      <c r="D42" s="88">
        <v>30.0</v>
      </c>
      <c r="E42" s="88">
        <v>22.0</v>
      </c>
      <c r="F42" s="15">
        <v>7000.0</v>
      </c>
      <c r="G42" s="15">
        <v>36.0</v>
      </c>
      <c r="H42" s="15">
        <v>5500.0</v>
      </c>
      <c r="I42" s="16">
        <f t="shared" si="2"/>
        <v>49.43820225</v>
      </c>
      <c r="J42" s="13">
        <f t="shared" si="3"/>
        <v>80.8988764</v>
      </c>
      <c r="K42" s="17">
        <f t="shared" si="15"/>
        <v>1.199428843</v>
      </c>
      <c r="L42" s="18">
        <f t="shared" si="16"/>
        <v>1.272727273</v>
      </c>
      <c r="M42" s="19">
        <f t="shared" si="17"/>
        <v>1.526545801</v>
      </c>
      <c r="N42" s="20">
        <f t="shared" si="18"/>
        <v>10.16898876</v>
      </c>
      <c r="O42" s="15">
        <v>874.0</v>
      </c>
      <c r="P42" s="21">
        <f t="shared" si="8"/>
        <v>837.6666667</v>
      </c>
      <c r="Q42" s="87">
        <v>148.0</v>
      </c>
      <c r="R42" s="61">
        <f>X42*0.75*0.9+Q42</f>
        <v>159.1375</v>
      </c>
      <c r="S42" s="89">
        <v>160.0</v>
      </c>
      <c r="T42" s="87">
        <v>130.0</v>
      </c>
      <c r="U42" s="87">
        <v>109.0</v>
      </c>
      <c r="V42" s="81">
        <f t="shared" si="9"/>
        <v>119.5</v>
      </c>
      <c r="W42" s="87">
        <v>226.0</v>
      </c>
      <c r="X42" s="87">
        <v>16.5</v>
      </c>
      <c r="Y42" s="90">
        <v>4.1</v>
      </c>
      <c r="Z42" s="83">
        <f t="shared" si="10"/>
        <v>402.4390244</v>
      </c>
      <c r="AA42" s="15">
        <v>5240.0</v>
      </c>
      <c r="AB42" s="10"/>
      <c r="AC42" s="85" t="str">
        <f t="shared" si="11"/>
        <v>SWM Six Days 440</v>
      </c>
      <c r="AD42" s="7"/>
      <c r="AE42" s="7"/>
      <c r="AF42" s="7"/>
    </row>
    <row r="43">
      <c r="A43" s="86" t="s">
        <v>118</v>
      </c>
      <c r="B43" s="11" t="s">
        <v>119</v>
      </c>
      <c r="C43" s="87">
        <v>501.0</v>
      </c>
      <c r="D43" s="88">
        <v>27.0</v>
      </c>
      <c r="E43" s="88">
        <v>20.0</v>
      </c>
      <c r="F43" s="15">
        <v>7500.0</v>
      </c>
      <c r="G43" s="15">
        <v>35.0</v>
      </c>
      <c r="H43" s="15">
        <v>4500.0</v>
      </c>
      <c r="I43" s="16">
        <f t="shared" si="2"/>
        <v>39.92015968</v>
      </c>
      <c r="J43" s="13">
        <f t="shared" si="3"/>
        <v>69.86027944</v>
      </c>
      <c r="K43" s="17">
        <f t="shared" si="15"/>
        <v>1.37434555</v>
      </c>
      <c r="L43" s="18">
        <f t="shared" si="16"/>
        <v>1.666666667</v>
      </c>
      <c r="M43" s="19">
        <f t="shared" si="17"/>
        <v>2.290575916</v>
      </c>
      <c r="N43" s="20">
        <f t="shared" si="18"/>
        <v>8.781437126</v>
      </c>
      <c r="O43" s="15">
        <v>963.0</v>
      </c>
      <c r="P43" s="21">
        <f t="shared" si="8"/>
        <v>864.3333333</v>
      </c>
      <c r="Q43" s="87">
        <v>116.0</v>
      </c>
      <c r="R43" s="87">
        <v>129.0</v>
      </c>
      <c r="S43" s="22">
        <v>110.0</v>
      </c>
      <c r="T43" s="87">
        <v>295.0</v>
      </c>
      <c r="U43" s="87">
        <v>296.0</v>
      </c>
      <c r="V43" s="81">
        <f t="shared" si="9"/>
        <v>295.5</v>
      </c>
      <c r="W43" s="87">
        <v>300.0</v>
      </c>
      <c r="X43" s="87">
        <v>7.2</v>
      </c>
      <c r="Y43" s="90">
        <v>4.0</v>
      </c>
      <c r="Z43" s="83">
        <f t="shared" si="10"/>
        <v>180</v>
      </c>
      <c r="AA43" s="15">
        <v>7299.0</v>
      </c>
      <c r="AB43" s="10"/>
      <c r="AC43" s="85" t="str">
        <f t="shared" si="11"/>
        <v>SWM RS 500 R</v>
      </c>
      <c r="AD43" s="7"/>
      <c r="AE43" s="7"/>
      <c r="AF43" s="7"/>
    </row>
    <row r="44">
      <c r="A44" s="86" t="s">
        <v>120</v>
      </c>
      <c r="B44" s="11" t="s">
        <v>121</v>
      </c>
      <c r="C44" s="87">
        <v>600.0</v>
      </c>
      <c r="D44" s="81">
        <f>E44*1.36</f>
        <v>54.4</v>
      </c>
      <c r="E44" s="88">
        <v>40.0</v>
      </c>
      <c r="F44" s="15">
        <v>7500.0</v>
      </c>
      <c r="G44" s="15">
        <v>53.5</v>
      </c>
      <c r="H44" s="15">
        <v>6500.0</v>
      </c>
      <c r="I44" s="16">
        <f t="shared" si="2"/>
        <v>66.66666667</v>
      </c>
      <c r="J44" s="13">
        <f t="shared" si="3"/>
        <v>89.16666667</v>
      </c>
      <c r="K44" s="17">
        <f t="shared" si="15"/>
        <v>1.05039267</v>
      </c>
      <c r="L44" s="18">
        <f t="shared" si="16"/>
        <v>1.153846154</v>
      </c>
      <c r="M44" s="19">
        <f t="shared" si="17"/>
        <v>1.211991542</v>
      </c>
      <c r="N44" s="20">
        <f t="shared" si="18"/>
        <v>11.20825</v>
      </c>
      <c r="O44" s="15">
        <v>900.0</v>
      </c>
      <c r="P44" s="21">
        <f t="shared" si="8"/>
        <v>810</v>
      </c>
      <c r="Q44" s="87">
        <v>144.0</v>
      </c>
      <c r="R44" s="87">
        <v>159.0</v>
      </c>
      <c r="S44" s="22">
        <v>181.0</v>
      </c>
      <c r="T44" s="87">
        <v>210.0</v>
      </c>
      <c r="U44" s="87">
        <v>270.0</v>
      </c>
      <c r="V44" s="81">
        <f t="shared" si="9"/>
        <v>240</v>
      </c>
      <c r="W44" s="87">
        <v>250.0</v>
      </c>
      <c r="X44" s="87">
        <v>12.0</v>
      </c>
      <c r="Y44" s="90">
        <v>4.4</v>
      </c>
      <c r="Z44" s="83">
        <f t="shared" si="10"/>
        <v>272.7272727</v>
      </c>
      <c r="AA44" s="15">
        <v>6500.0</v>
      </c>
      <c r="AB44" s="2" t="s">
        <v>122</v>
      </c>
      <c r="AC44" s="85" t="str">
        <f t="shared" si="11"/>
        <v>SWM RS 650 R</v>
      </c>
      <c r="AD44" s="7"/>
      <c r="AE44" s="7"/>
      <c r="AF44" s="7"/>
    </row>
    <row r="45">
      <c r="A45" s="80" t="s">
        <v>123</v>
      </c>
      <c r="B45" s="25" t="s">
        <v>124</v>
      </c>
      <c r="C45" s="81">
        <v>600.0</v>
      </c>
      <c r="D45" s="81">
        <v>54.0</v>
      </c>
      <c r="E45" s="13">
        <f t="shared" ref="E45:E60" si="19">D45/1.36</f>
        <v>39.70588235</v>
      </c>
      <c r="F45" s="15">
        <v>7500.0</v>
      </c>
      <c r="G45" s="15">
        <v>55.0</v>
      </c>
      <c r="H45" s="15">
        <v>6250.0</v>
      </c>
      <c r="I45" s="16">
        <f t="shared" si="2"/>
        <v>66.17647059</v>
      </c>
      <c r="J45" s="13">
        <f t="shared" si="3"/>
        <v>91.66666667</v>
      </c>
      <c r="K45" s="17">
        <f t="shared" si="15"/>
        <v>1.087841768</v>
      </c>
      <c r="L45" s="18">
        <f t="shared" si="16"/>
        <v>1.2</v>
      </c>
      <c r="M45" s="19">
        <f t="shared" si="17"/>
        <v>1.305410122</v>
      </c>
      <c r="N45" s="20">
        <f t="shared" si="18"/>
        <v>11.5225</v>
      </c>
      <c r="O45" s="15">
        <v>890.0</v>
      </c>
      <c r="P45" s="21">
        <f t="shared" si="8"/>
        <v>816.6666667</v>
      </c>
      <c r="Q45" s="81">
        <v>169.0</v>
      </c>
      <c r="R45" s="81">
        <v>187.0</v>
      </c>
      <c r="S45" s="81">
        <v>248.0</v>
      </c>
      <c r="T45" s="81">
        <v>210.0</v>
      </c>
      <c r="U45" s="81">
        <v>220.0</v>
      </c>
      <c r="V45" s="81">
        <f t="shared" si="9"/>
        <v>215</v>
      </c>
      <c r="W45" s="81">
        <v>200.0</v>
      </c>
      <c r="X45" s="81">
        <v>18.0</v>
      </c>
      <c r="Y45" s="82">
        <v>4.5</v>
      </c>
      <c r="Z45" s="83">
        <f t="shared" si="10"/>
        <v>400</v>
      </c>
      <c r="AA45" s="12">
        <v>7580.0</v>
      </c>
      <c r="AB45" s="10"/>
      <c r="AC45" s="80" t="str">
        <f t="shared" si="11"/>
        <v>SWM Superdual X</v>
      </c>
      <c r="AD45" s="7"/>
      <c r="AE45" s="7"/>
      <c r="AF45" s="7"/>
    </row>
    <row r="46">
      <c r="A46" s="10" t="s">
        <v>125</v>
      </c>
      <c r="B46" s="25" t="s">
        <v>126</v>
      </c>
      <c r="C46" s="81">
        <v>888.0</v>
      </c>
      <c r="D46" s="87">
        <v>95.2</v>
      </c>
      <c r="E46" s="13">
        <f t="shared" si="19"/>
        <v>70</v>
      </c>
      <c r="F46" s="15">
        <v>8750.0</v>
      </c>
      <c r="G46" s="15">
        <v>87.0</v>
      </c>
      <c r="H46" s="15">
        <v>7250.0</v>
      </c>
      <c r="I46" s="16">
        <f t="shared" si="2"/>
        <v>78.82882883</v>
      </c>
      <c r="J46" s="13">
        <f t="shared" si="3"/>
        <v>97.97297297</v>
      </c>
      <c r="K46" s="17">
        <f t="shared" si="15"/>
        <v>1.138743455</v>
      </c>
      <c r="L46" s="18">
        <f t="shared" si="16"/>
        <v>1.206896552</v>
      </c>
      <c r="M46" s="19">
        <f t="shared" si="17"/>
        <v>1.37434555</v>
      </c>
      <c r="N46" s="20">
        <f t="shared" si="18"/>
        <v>12.3152027</v>
      </c>
      <c r="O46" s="15">
        <v>850.0</v>
      </c>
      <c r="P46" s="21">
        <f t="shared" si="8"/>
        <v>773.3333333</v>
      </c>
      <c r="Q46" s="81">
        <v>196.0</v>
      </c>
      <c r="R46" s="81">
        <v>216.0</v>
      </c>
      <c r="S46" s="40">
        <v>228.0</v>
      </c>
      <c r="T46" s="81">
        <v>240.0</v>
      </c>
      <c r="U46" s="81">
        <v>230.0</v>
      </c>
      <c r="V46" s="81">
        <f t="shared" si="9"/>
        <v>235</v>
      </c>
      <c r="W46" s="81"/>
      <c r="X46" s="81">
        <v>20.0</v>
      </c>
      <c r="Y46" s="82">
        <v>5.2</v>
      </c>
      <c r="Z46" s="83">
        <f t="shared" si="10"/>
        <v>384.6153846</v>
      </c>
      <c r="AA46" s="48">
        <v>12000.0</v>
      </c>
      <c r="AB46" s="7"/>
      <c r="AC46" s="85" t="str">
        <f t="shared" si="11"/>
        <v>Triumph Tiger 900 Rally</v>
      </c>
      <c r="AD46" s="7"/>
      <c r="AE46" s="7"/>
      <c r="AF46" s="7"/>
    </row>
    <row r="47">
      <c r="A47" s="2" t="s">
        <v>127</v>
      </c>
      <c r="B47" s="11" t="s">
        <v>128</v>
      </c>
      <c r="C47" s="15">
        <v>1200.0</v>
      </c>
      <c r="D47" s="15">
        <v>90.0</v>
      </c>
      <c r="E47" s="13">
        <f t="shared" si="19"/>
        <v>66.17647059</v>
      </c>
      <c r="F47" s="15">
        <v>7400.0</v>
      </c>
      <c r="G47" s="15">
        <v>110.0</v>
      </c>
      <c r="H47" s="15">
        <v>3950.0</v>
      </c>
      <c r="I47" s="16">
        <f t="shared" si="2"/>
        <v>55.14705882</v>
      </c>
      <c r="J47" s="13">
        <f t="shared" si="3"/>
        <v>91.66666667</v>
      </c>
      <c r="K47" s="17">
        <f t="shared" si="15"/>
        <v>1.288004654</v>
      </c>
      <c r="L47" s="18">
        <f t="shared" si="16"/>
        <v>1.873417722</v>
      </c>
      <c r="M47" s="19">
        <f t="shared" si="17"/>
        <v>2.412970744</v>
      </c>
      <c r="N47" s="20">
        <f t="shared" si="18"/>
        <v>11.5225</v>
      </c>
      <c r="O47" s="15">
        <v>870.0</v>
      </c>
      <c r="P47" s="21">
        <f t="shared" si="8"/>
        <v>786.6666667</v>
      </c>
      <c r="Q47" s="87">
        <v>207.0</v>
      </c>
      <c r="R47" s="61">
        <f>X47*0.75*0.9+Q47</f>
        <v>217.8</v>
      </c>
      <c r="S47" s="40">
        <v>160.0</v>
      </c>
      <c r="T47" s="15">
        <v>250.0</v>
      </c>
      <c r="U47" s="15">
        <v>250.0</v>
      </c>
      <c r="V47" s="81">
        <f t="shared" si="9"/>
        <v>250</v>
      </c>
      <c r="W47" s="48"/>
      <c r="X47" s="15">
        <v>16.0</v>
      </c>
      <c r="Y47" s="15">
        <v>4.7</v>
      </c>
      <c r="Z47" s="83">
        <f t="shared" si="10"/>
        <v>340.4255319</v>
      </c>
      <c r="AA47" s="15">
        <v>14550.0</v>
      </c>
      <c r="AB47" s="7"/>
      <c r="AC47" s="85" t="str">
        <f t="shared" si="11"/>
        <v>Triumph Scrambler 1200 XE</v>
      </c>
      <c r="AD47" s="7"/>
      <c r="AE47" s="7"/>
      <c r="AF47" s="7"/>
    </row>
    <row r="48">
      <c r="A48" s="2" t="s">
        <v>129</v>
      </c>
      <c r="B48" s="11" t="s">
        <v>130</v>
      </c>
      <c r="C48" s="15">
        <v>124.0</v>
      </c>
      <c r="D48" s="15">
        <v>14.8</v>
      </c>
      <c r="E48" s="13">
        <f t="shared" si="19"/>
        <v>10.88235294</v>
      </c>
      <c r="F48" s="15">
        <v>9750.0</v>
      </c>
      <c r="G48" s="15">
        <v>10.9</v>
      </c>
      <c r="H48" s="15">
        <v>8250.0</v>
      </c>
      <c r="I48" s="16">
        <f t="shared" si="2"/>
        <v>87.76091082</v>
      </c>
      <c r="J48" s="13">
        <f t="shared" si="3"/>
        <v>87.90322581</v>
      </c>
      <c r="K48" s="17">
        <f t="shared" si="15"/>
        <v>1.022597991</v>
      </c>
      <c r="L48" s="18">
        <f t="shared" si="16"/>
        <v>1.181818182</v>
      </c>
      <c r="M48" s="19">
        <f t="shared" si="17"/>
        <v>1.208524898</v>
      </c>
      <c r="N48" s="20">
        <f t="shared" si="18"/>
        <v>11.04943548</v>
      </c>
      <c r="O48" s="15">
        <v>850.0</v>
      </c>
      <c r="P48" s="21">
        <f t="shared" si="8"/>
        <v>800</v>
      </c>
      <c r="Q48" s="21">
        <v>117.0</v>
      </c>
      <c r="R48" s="12">
        <v>130.0</v>
      </c>
      <c r="S48" s="48">
        <v>170.0</v>
      </c>
      <c r="T48" s="15">
        <v>195.0</v>
      </c>
      <c r="U48" s="15">
        <v>150.0</v>
      </c>
      <c r="V48" s="81">
        <f t="shared" si="9"/>
        <v>172.5</v>
      </c>
      <c r="W48" s="15">
        <v>200.0</v>
      </c>
      <c r="X48" s="15">
        <v>11.2</v>
      </c>
      <c r="Y48" s="24">
        <v>3.0</v>
      </c>
      <c r="Z48" s="83">
        <f t="shared" si="10"/>
        <v>373.3333333</v>
      </c>
      <c r="AA48" s="15">
        <v>2800.0</v>
      </c>
      <c r="AB48" s="7"/>
      <c r="AC48" s="85" t="str">
        <f t="shared" si="11"/>
        <v>UM DSR Adventure 125</v>
      </c>
      <c r="AD48" s="7"/>
      <c r="AE48" s="7"/>
      <c r="AF48" s="7"/>
    </row>
    <row r="49">
      <c r="A49" s="7" t="s">
        <v>131</v>
      </c>
      <c r="B49" s="25" t="s">
        <v>132</v>
      </c>
      <c r="C49" s="48">
        <v>689.0</v>
      </c>
      <c r="D49" s="48">
        <v>73.0</v>
      </c>
      <c r="E49" s="13">
        <f t="shared" si="19"/>
        <v>53.67647059</v>
      </c>
      <c r="F49" s="15">
        <v>9000.0</v>
      </c>
      <c r="G49" s="15">
        <v>68.0</v>
      </c>
      <c r="H49" s="15">
        <v>6500.0</v>
      </c>
      <c r="I49" s="16">
        <f t="shared" si="2"/>
        <v>77.904892</v>
      </c>
      <c r="J49" s="13">
        <f t="shared" si="3"/>
        <v>98.69375907</v>
      </c>
      <c r="K49" s="17">
        <f t="shared" si="15"/>
        <v>1.193889407</v>
      </c>
      <c r="L49" s="18">
        <f t="shared" si="16"/>
        <v>1.384615385</v>
      </c>
      <c r="M49" s="19">
        <f t="shared" si="17"/>
        <v>1.65307764</v>
      </c>
      <c r="N49" s="20">
        <f t="shared" si="18"/>
        <v>12.40580552</v>
      </c>
      <c r="O49" s="15">
        <v>875.0</v>
      </c>
      <c r="P49" s="21">
        <f t="shared" si="8"/>
        <v>808.3333333</v>
      </c>
      <c r="Q49" s="27">
        <f>R49-0.9*0.75*X49</f>
        <v>193.2</v>
      </c>
      <c r="R49" s="48">
        <v>204.0</v>
      </c>
      <c r="S49" s="48">
        <v>190.0</v>
      </c>
      <c r="T49" s="48">
        <v>210.0</v>
      </c>
      <c r="U49" s="48">
        <v>200.0</v>
      </c>
      <c r="V49" s="48">
        <f t="shared" si="9"/>
        <v>205</v>
      </c>
      <c r="W49" s="48">
        <v>240.0</v>
      </c>
      <c r="X49" s="48">
        <v>16.0</v>
      </c>
      <c r="Y49" s="16">
        <v>4.6</v>
      </c>
      <c r="Z49" s="21">
        <f t="shared" si="10"/>
        <v>347.826087</v>
      </c>
      <c r="AA49" s="48">
        <v>9600.0</v>
      </c>
      <c r="AB49" s="7"/>
      <c r="AC49" s="7" t="str">
        <f t="shared" si="11"/>
        <v>Yamaha Ténéré 700</v>
      </c>
      <c r="AD49" s="7"/>
      <c r="AE49" s="7"/>
      <c r="AF49" s="7"/>
    </row>
    <row r="50">
      <c r="A50" s="36" t="s">
        <v>133</v>
      </c>
      <c r="B50" s="11" t="s">
        <v>134</v>
      </c>
      <c r="C50" s="30">
        <v>250.0</v>
      </c>
      <c r="D50" s="30">
        <v>30.7</v>
      </c>
      <c r="E50" s="13">
        <f t="shared" si="19"/>
        <v>22.57352941</v>
      </c>
      <c r="F50" s="15">
        <v>10000.0</v>
      </c>
      <c r="G50" s="15">
        <v>23.7</v>
      </c>
      <c r="H50" s="15">
        <v>8000.0</v>
      </c>
      <c r="I50" s="16">
        <f t="shared" si="2"/>
        <v>90.29411765</v>
      </c>
      <c r="J50" s="13">
        <f t="shared" si="3"/>
        <v>94.8</v>
      </c>
      <c r="K50" s="17">
        <f t="shared" si="15"/>
        <v>1.099374115</v>
      </c>
      <c r="L50" s="18">
        <f t="shared" si="16"/>
        <v>1.25</v>
      </c>
      <c r="M50" s="19">
        <f t="shared" si="17"/>
        <v>1.374217644</v>
      </c>
      <c r="N50" s="20">
        <f t="shared" si="18"/>
        <v>11.91636</v>
      </c>
      <c r="O50" s="15">
        <v>930.0</v>
      </c>
      <c r="P50" s="21">
        <f t="shared" si="8"/>
        <v>840</v>
      </c>
      <c r="Q50" s="36">
        <v>126.0</v>
      </c>
      <c r="R50" s="30">
        <v>134.0</v>
      </c>
      <c r="S50" s="30">
        <v>193.0</v>
      </c>
      <c r="T50" s="30">
        <v>270.0</v>
      </c>
      <c r="U50" s="30">
        <v>270.0</v>
      </c>
      <c r="V50" s="47">
        <f t="shared" si="9"/>
        <v>270</v>
      </c>
      <c r="W50" s="30">
        <v>300.0</v>
      </c>
      <c r="X50" s="30">
        <v>8.0</v>
      </c>
      <c r="Y50" s="39">
        <v>3.5</v>
      </c>
      <c r="Z50" s="33">
        <f t="shared" si="10"/>
        <v>228.5714286</v>
      </c>
      <c r="AA50" s="30">
        <v>7000.0</v>
      </c>
      <c r="AB50" s="36" t="s">
        <v>135</v>
      </c>
      <c r="AC50" s="35" t="str">
        <f t="shared" si="11"/>
        <v>Yamaha WR 250 R</v>
      </c>
      <c r="AD50" s="7"/>
      <c r="AE50" s="7"/>
      <c r="AF50" s="7"/>
    </row>
    <row r="51">
      <c r="A51" s="2" t="s">
        <v>136</v>
      </c>
      <c r="B51" s="11" t="s">
        <v>137</v>
      </c>
      <c r="C51" s="87">
        <v>449.0</v>
      </c>
      <c r="D51" s="87">
        <v>55.3</v>
      </c>
      <c r="E51" s="13">
        <f t="shared" si="19"/>
        <v>40.66176471</v>
      </c>
      <c r="F51" s="15">
        <v>10000.0</v>
      </c>
      <c r="G51" s="15">
        <v>45.5</v>
      </c>
      <c r="H51" s="15">
        <v>7000.0</v>
      </c>
      <c r="I51" s="16">
        <f t="shared" si="2"/>
        <v>90.56072318</v>
      </c>
      <c r="J51" s="13">
        <f t="shared" si="3"/>
        <v>101.3363029</v>
      </c>
      <c r="K51" s="17">
        <f t="shared" si="15"/>
        <v>1.171714494</v>
      </c>
      <c r="L51" s="18">
        <f t="shared" si="16"/>
        <v>1.428571429</v>
      </c>
      <c r="M51" s="19">
        <f t="shared" si="17"/>
        <v>1.673877849</v>
      </c>
      <c r="N51" s="20">
        <f t="shared" si="18"/>
        <v>12.73797327</v>
      </c>
      <c r="O51" s="15">
        <v>965.0</v>
      </c>
      <c r="P51" s="21">
        <f t="shared" si="8"/>
        <v>859</v>
      </c>
      <c r="Q51" s="27">
        <f t="shared" ref="Q51:Q53" si="20">R51-0.9*0.75*X51</f>
        <v>114.9375</v>
      </c>
      <c r="R51" s="87">
        <v>120.0</v>
      </c>
      <c r="S51" s="22">
        <v>110.0</v>
      </c>
      <c r="T51" s="87">
        <v>310.0</v>
      </c>
      <c r="U51" s="87">
        <v>318.0</v>
      </c>
      <c r="V51" s="81">
        <f t="shared" si="9"/>
        <v>314</v>
      </c>
      <c r="W51" s="87">
        <v>325.0</v>
      </c>
      <c r="X51" s="87">
        <v>7.5</v>
      </c>
      <c r="Y51" s="90">
        <v>4.2</v>
      </c>
      <c r="Z51" s="83">
        <f t="shared" si="10"/>
        <v>178.5714286</v>
      </c>
      <c r="AA51" s="15">
        <v>8900.0</v>
      </c>
      <c r="AB51" s="91"/>
      <c r="AC51" s="85" t="str">
        <f t="shared" si="11"/>
        <v>Yamaha WR 450 F</v>
      </c>
      <c r="AD51" s="7"/>
      <c r="AE51" s="7"/>
      <c r="AF51" s="7"/>
    </row>
    <row r="52">
      <c r="A52" s="10" t="s">
        <v>138</v>
      </c>
      <c r="B52" s="25" t="s">
        <v>139</v>
      </c>
      <c r="C52" s="81">
        <v>249.0</v>
      </c>
      <c r="D52" s="81">
        <v>16.2</v>
      </c>
      <c r="E52" s="13">
        <f t="shared" si="19"/>
        <v>11.91176471</v>
      </c>
      <c r="F52" s="15">
        <v>6980.0</v>
      </c>
      <c r="G52" s="15">
        <v>17.5</v>
      </c>
      <c r="H52" s="15">
        <v>6480.0</v>
      </c>
      <c r="I52" s="16">
        <f t="shared" si="2"/>
        <v>47.83841247</v>
      </c>
      <c r="J52" s="13">
        <f t="shared" si="3"/>
        <v>70.2811245</v>
      </c>
      <c r="K52" s="17">
        <f t="shared" si="15"/>
        <v>1.073776744</v>
      </c>
      <c r="L52" s="18">
        <f t="shared" si="16"/>
        <v>1.077160494</v>
      </c>
      <c r="M52" s="19">
        <f t="shared" si="17"/>
        <v>1.156629887</v>
      </c>
      <c r="N52" s="20">
        <f t="shared" si="18"/>
        <v>8.834337349</v>
      </c>
      <c r="O52" s="15">
        <v>810.0</v>
      </c>
      <c r="P52" s="21">
        <f t="shared" si="8"/>
        <v>750</v>
      </c>
      <c r="Q52" s="27">
        <f t="shared" si="20"/>
        <v>125.385</v>
      </c>
      <c r="R52" s="81">
        <v>132.0</v>
      </c>
      <c r="S52" s="81">
        <v>160.0</v>
      </c>
      <c r="T52" s="81">
        <v>226.0</v>
      </c>
      <c r="U52" s="81">
        <v>180.0</v>
      </c>
      <c r="V52" s="81">
        <f t="shared" si="9"/>
        <v>203</v>
      </c>
      <c r="W52" s="81">
        <v>284.0</v>
      </c>
      <c r="X52" s="81">
        <v>9.8</v>
      </c>
      <c r="Y52" s="82">
        <v>3.1</v>
      </c>
      <c r="Z52" s="83">
        <f t="shared" si="10"/>
        <v>316.1290323</v>
      </c>
      <c r="AA52" s="12">
        <v>4700.0</v>
      </c>
      <c r="AB52" s="84" t="s">
        <v>140</v>
      </c>
      <c r="AC52" s="85" t="str">
        <f t="shared" si="11"/>
        <v>Yamaha XT 250 (USA 2020)</v>
      </c>
      <c r="AD52" s="7"/>
      <c r="AE52" s="7"/>
      <c r="AF52" s="7"/>
    </row>
    <row r="53">
      <c r="A53" s="36" t="s">
        <v>141</v>
      </c>
      <c r="B53" s="25" t="s">
        <v>142</v>
      </c>
      <c r="C53" s="30">
        <v>349.0</v>
      </c>
      <c r="D53" s="30">
        <v>27.0</v>
      </c>
      <c r="E53" s="13">
        <f t="shared" si="19"/>
        <v>19.85294118</v>
      </c>
      <c r="F53" s="15">
        <v>6500.0</v>
      </c>
      <c r="G53" s="15">
        <v>24.0</v>
      </c>
      <c r="H53" s="15">
        <v>3000.0</v>
      </c>
      <c r="I53" s="16">
        <f t="shared" si="2"/>
        <v>56.88521827</v>
      </c>
      <c r="J53" s="13">
        <f t="shared" si="3"/>
        <v>68.76790831</v>
      </c>
      <c r="K53" s="17">
        <f t="shared" si="15"/>
        <v>0.8228039558</v>
      </c>
      <c r="L53" s="18">
        <f t="shared" si="16"/>
        <v>2.166666667</v>
      </c>
      <c r="M53" s="19">
        <f t="shared" si="17"/>
        <v>1.782741904</v>
      </c>
      <c r="N53" s="20">
        <f t="shared" si="18"/>
        <v>8.644126074</v>
      </c>
      <c r="O53" s="15">
        <v>855.0</v>
      </c>
      <c r="P53" s="21">
        <f t="shared" si="8"/>
        <v>781.6666667</v>
      </c>
      <c r="Q53" s="27">
        <f t="shared" si="20"/>
        <v>131.9</v>
      </c>
      <c r="R53" s="30">
        <v>140.0</v>
      </c>
      <c r="S53" s="30">
        <v>192.0</v>
      </c>
      <c r="T53" s="30">
        <v>255.0</v>
      </c>
      <c r="U53" s="30">
        <v>220.0</v>
      </c>
      <c r="V53" s="31">
        <f t="shared" si="9"/>
        <v>237.5</v>
      </c>
      <c r="W53" s="30">
        <v>275.0</v>
      </c>
      <c r="X53" s="30">
        <v>12.0</v>
      </c>
      <c r="Y53" s="39">
        <v>4.7</v>
      </c>
      <c r="Z53" s="83">
        <f t="shared" si="10"/>
        <v>255.3191489</v>
      </c>
      <c r="AA53" s="28"/>
      <c r="AB53" s="10"/>
      <c r="AC53" s="28" t="str">
        <f t="shared" si="11"/>
        <v>Yamaha XT 350 (55V)</v>
      </c>
      <c r="AD53" s="7"/>
      <c r="AE53" s="7"/>
      <c r="AF53" s="7"/>
    </row>
    <row r="54">
      <c r="A54" s="28" t="s">
        <v>143</v>
      </c>
      <c r="B54" s="25" t="s">
        <v>144</v>
      </c>
      <c r="C54" s="31">
        <v>499.0</v>
      </c>
      <c r="D54" s="31">
        <v>33.0</v>
      </c>
      <c r="E54" s="13">
        <f t="shared" si="19"/>
        <v>24.26470588</v>
      </c>
      <c r="F54" s="15">
        <v>6500.0</v>
      </c>
      <c r="G54" s="15">
        <v>34.4</v>
      </c>
      <c r="H54" s="15">
        <v>4500.0</v>
      </c>
      <c r="I54" s="16">
        <f t="shared" si="2"/>
        <v>48.62666509</v>
      </c>
      <c r="J54" s="13">
        <f t="shared" si="3"/>
        <v>68.93787575</v>
      </c>
      <c r="K54" s="17">
        <f t="shared" si="15"/>
        <v>0.9649246391</v>
      </c>
      <c r="L54" s="18">
        <f t="shared" si="16"/>
        <v>1.444444444</v>
      </c>
      <c r="M54" s="19">
        <f t="shared" si="17"/>
        <v>1.393780034</v>
      </c>
      <c r="N54" s="20">
        <f t="shared" si="18"/>
        <v>8.665490982</v>
      </c>
      <c r="O54" s="15">
        <v>830.0</v>
      </c>
      <c r="P54" s="21">
        <f t="shared" si="8"/>
        <v>777</v>
      </c>
      <c r="Q54" s="31">
        <v>141.0</v>
      </c>
      <c r="R54" s="31">
        <v>150.0</v>
      </c>
      <c r="S54" s="31">
        <v>169.0</v>
      </c>
      <c r="T54" s="31">
        <v>195.0</v>
      </c>
      <c r="U54" s="31">
        <v>159.0</v>
      </c>
      <c r="V54" s="31">
        <f t="shared" si="9"/>
        <v>177</v>
      </c>
      <c r="W54" s="31">
        <v>240.0</v>
      </c>
      <c r="X54" s="31">
        <v>8.8</v>
      </c>
      <c r="Y54" s="32">
        <v>5.2</v>
      </c>
      <c r="Z54" s="33">
        <f t="shared" si="10"/>
        <v>169.2307692</v>
      </c>
      <c r="AA54" s="28"/>
      <c r="AB54" s="10"/>
      <c r="AC54" s="28" t="str">
        <f t="shared" si="11"/>
        <v>Yamaha XT 500</v>
      </c>
      <c r="AD54" s="7"/>
      <c r="AE54" s="7"/>
      <c r="AF54" s="7"/>
    </row>
    <row r="55">
      <c r="A55" s="36" t="s">
        <v>145</v>
      </c>
      <c r="B55" s="25"/>
      <c r="C55" s="30">
        <v>558.0</v>
      </c>
      <c r="D55" s="30">
        <v>38.0</v>
      </c>
      <c r="E55" s="13">
        <f t="shared" si="19"/>
        <v>27.94117647</v>
      </c>
      <c r="F55" s="15">
        <v>6500.0</v>
      </c>
      <c r="G55" s="15">
        <v>44.0</v>
      </c>
      <c r="H55" s="15">
        <v>5000.0</v>
      </c>
      <c r="I55" s="16">
        <f t="shared" si="2"/>
        <v>50.07379296</v>
      </c>
      <c r="J55" s="13">
        <f t="shared" si="3"/>
        <v>78.85304659</v>
      </c>
      <c r="K55" s="17">
        <f t="shared" si="15"/>
        <v>1.071810416</v>
      </c>
      <c r="L55" s="18">
        <f t="shared" si="16"/>
        <v>1.3</v>
      </c>
      <c r="M55" s="19">
        <f t="shared" si="17"/>
        <v>1.393353541</v>
      </c>
      <c r="N55" s="20">
        <f t="shared" si="18"/>
        <v>9.911827957</v>
      </c>
      <c r="O55" s="15">
        <v>860.0</v>
      </c>
      <c r="P55" s="21">
        <f t="shared" si="8"/>
        <v>793.3333333</v>
      </c>
      <c r="Q55" s="30">
        <v>134.0</v>
      </c>
      <c r="R55" s="30">
        <v>145.0</v>
      </c>
      <c r="S55" s="30">
        <v>195.0</v>
      </c>
      <c r="T55" s="30">
        <v>220.0</v>
      </c>
      <c r="U55" s="30">
        <v>200.0</v>
      </c>
      <c r="V55" s="31">
        <f t="shared" si="9"/>
        <v>210</v>
      </c>
      <c r="W55" s="30">
        <v>250.0</v>
      </c>
      <c r="X55" s="30">
        <v>12.0</v>
      </c>
      <c r="Y55" s="39">
        <v>4.5</v>
      </c>
      <c r="Z55" s="33">
        <f t="shared" si="10"/>
        <v>266.6666667</v>
      </c>
      <c r="AA55" s="28"/>
      <c r="AB55" s="10"/>
      <c r="AC55" s="28" t="str">
        <f t="shared" si="11"/>
        <v>Yamaha XT 550</v>
      </c>
      <c r="AD55" s="7"/>
      <c r="AE55" s="7"/>
      <c r="AF55" s="7"/>
    </row>
    <row r="56">
      <c r="A56" s="36" t="s">
        <v>146</v>
      </c>
      <c r="B56" s="25" t="s">
        <v>147</v>
      </c>
      <c r="C56" s="30">
        <v>595.0</v>
      </c>
      <c r="D56" s="30">
        <v>45.0</v>
      </c>
      <c r="E56" s="13">
        <f t="shared" si="19"/>
        <v>33.08823529</v>
      </c>
      <c r="F56" s="15">
        <v>6500.0</v>
      </c>
      <c r="G56" s="15">
        <v>50.0</v>
      </c>
      <c r="H56" s="15">
        <v>5500.0</v>
      </c>
      <c r="I56" s="16">
        <f t="shared" si="2"/>
        <v>55.61047949</v>
      </c>
      <c r="J56" s="13">
        <f t="shared" si="3"/>
        <v>84.03361345</v>
      </c>
      <c r="K56" s="17">
        <f t="shared" si="15"/>
        <v>1.028504945</v>
      </c>
      <c r="L56" s="18">
        <f t="shared" si="16"/>
        <v>1.181818182</v>
      </c>
      <c r="M56" s="19">
        <f t="shared" si="17"/>
        <v>1.215505844</v>
      </c>
      <c r="N56" s="20">
        <f t="shared" si="18"/>
        <v>10.56302521</v>
      </c>
      <c r="O56" s="15">
        <v>885.0</v>
      </c>
      <c r="P56" s="21">
        <f t="shared" si="8"/>
        <v>806.6666667</v>
      </c>
      <c r="Q56" s="27">
        <f>R56-0.9*0.75*X56</f>
        <v>150.225</v>
      </c>
      <c r="R56" s="30">
        <v>159.0</v>
      </c>
      <c r="S56" s="30">
        <v>215.0</v>
      </c>
      <c r="T56" s="30">
        <v>255.0</v>
      </c>
      <c r="U56" s="30">
        <v>235.0</v>
      </c>
      <c r="V56" s="31">
        <f t="shared" si="9"/>
        <v>245</v>
      </c>
      <c r="W56" s="30">
        <v>265.0</v>
      </c>
      <c r="X56" s="30">
        <v>13.0</v>
      </c>
      <c r="Y56" s="39">
        <v>5.0</v>
      </c>
      <c r="Z56" s="33">
        <f t="shared" si="10"/>
        <v>260</v>
      </c>
      <c r="AA56" s="28"/>
      <c r="AB56" s="10"/>
      <c r="AC56" s="28" t="str">
        <f t="shared" si="11"/>
        <v>Yamaha XT 600 (2KF)</v>
      </c>
      <c r="AD56" s="7"/>
      <c r="AE56" s="7"/>
      <c r="AF56" s="7"/>
    </row>
    <row r="57">
      <c r="A57" s="36" t="s">
        <v>148</v>
      </c>
      <c r="B57" s="11" t="s">
        <v>149</v>
      </c>
      <c r="C57" s="31">
        <v>660.0</v>
      </c>
      <c r="D57" s="31">
        <v>48.0</v>
      </c>
      <c r="E57" s="13">
        <f t="shared" si="19"/>
        <v>35.29411765</v>
      </c>
      <c r="F57" s="15">
        <v>6000.0</v>
      </c>
      <c r="G57" s="15">
        <v>60.0</v>
      </c>
      <c r="H57" s="15">
        <v>5250.0</v>
      </c>
      <c r="I57" s="16">
        <f t="shared" si="2"/>
        <v>53.47593583</v>
      </c>
      <c r="J57" s="13">
        <f t="shared" si="3"/>
        <v>90.90909091</v>
      </c>
      <c r="K57" s="17">
        <f t="shared" si="15"/>
        <v>1.068062827</v>
      </c>
      <c r="L57" s="18">
        <f t="shared" si="16"/>
        <v>1.142857143</v>
      </c>
      <c r="M57" s="19">
        <f t="shared" si="17"/>
        <v>1.220643231</v>
      </c>
      <c r="N57" s="20">
        <f t="shared" si="18"/>
        <v>11.42727273</v>
      </c>
      <c r="O57" s="15">
        <v>865.0</v>
      </c>
      <c r="P57" s="21">
        <f t="shared" si="8"/>
        <v>798.3333333</v>
      </c>
      <c r="Q57" s="30">
        <v>165.0</v>
      </c>
      <c r="R57" s="30">
        <v>181.0</v>
      </c>
      <c r="S57" s="30">
        <v>186.0</v>
      </c>
      <c r="T57" s="30">
        <v>225.0</v>
      </c>
      <c r="U57" s="30">
        <v>200.0</v>
      </c>
      <c r="V57" s="31">
        <f t="shared" si="9"/>
        <v>212.5</v>
      </c>
      <c r="W57" s="2">
        <v>180.0</v>
      </c>
      <c r="X57" s="30">
        <v>15.0</v>
      </c>
      <c r="Y57" s="32">
        <v>4.2</v>
      </c>
      <c r="Z57" s="33">
        <f t="shared" si="10"/>
        <v>357.1428571</v>
      </c>
      <c r="AA57" s="31"/>
      <c r="AB57" s="7"/>
      <c r="AC57" s="34" t="str">
        <f t="shared" si="11"/>
        <v>Yamaha XT 660 R</v>
      </c>
      <c r="AD57" s="7"/>
      <c r="AE57" s="7"/>
      <c r="AF57" s="7"/>
    </row>
    <row r="58">
      <c r="A58" s="28" t="s">
        <v>150</v>
      </c>
      <c r="B58" s="11" t="s">
        <v>151</v>
      </c>
      <c r="C58" s="31">
        <v>660.0</v>
      </c>
      <c r="D58" s="31">
        <v>48.0</v>
      </c>
      <c r="E58" s="13">
        <f t="shared" si="19"/>
        <v>35.29411765</v>
      </c>
      <c r="F58" s="15">
        <v>6000.0</v>
      </c>
      <c r="G58" s="15">
        <v>58.0</v>
      </c>
      <c r="H58" s="15">
        <v>5500.0</v>
      </c>
      <c r="I58" s="16">
        <f t="shared" si="2"/>
        <v>53.47593583</v>
      </c>
      <c r="J58" s="13">
        <f t="shared" si="3"/>
        <v>87.87878788</v>
      </c>
      <c r="K58" s="17">
        <f t="shared" si="15"/>
        <v>1.032460733</v>
      </c>
      <c r="L58" s="18">
        <f t="shared" si="16"/>
        <v>1.090909091</v>
      </c>
      <c r="M58" s="19">
        <f t="shared" si="17"/>
        <v>1.1263208</v>
      </c>
      <c r="N58" s="20">
        <f t="shared" si="18"/>
        <v>11.04636364</v>
      </c>
      <c r="O58" s="15">
        <v>896.0</v>
      </c>
      <c r="P58" s="21">
        <f t="shared" si="8"/>
        <v>829.3333333</v>
      </c>
      <c r="Q58" s="47">
        <v>183.0</v>
      </c>
      <c r="R58" s="30">
        <v>208.5</v>
      </c>
      <c r="S58" s="30">
        <v>190.0</v>
      </c>
      <c r="T58" s="31">
        <v>210.0</v>
      </c>
      <c r="U58" s="31">
        <v>200.0</v>
      </c>
      <c r="V58" s="31">
        <f t="shared" si="9"/>
        <v>205</v>
      </c>
      <c r="W58" s="2">
        <v>260.0</v>
      </c>
      <c r="X58" s="31">
        <v>23.0</v>
      </c>
      <c r="Y58" s="32">
        <v>4.2</v>
      </c>
      <c r="Z58" s="33">
        <f t="shared" si="10"/>
        <v>547.6190476</v>
      </c>
      <c r="AA58" s="31">
        <v>7995.0</v>
      </c>
      <c r="AB58" s="7" t="s">
        <v>152</v>
      </c>
      <c r="AC58" s="34" t="str">
        <f t="shared" si="11"/>
        <v>Yamaha XT 660 Z Ténénré</v>
      </c>
      <c r="AD58" s="7"/>
      <c r="AE58" s="7"/>
      <c r="AF58" s="7"/>
    </row>
    <row r="59">
      <c r="A59" s="35" t="s">
        <v>153</v>
      </c>
      <c r="B59" s="11" t="s">
        <v>154</v>
      </c>
      <c r="C59" s="47">
        <v>660.0</v>
      </c>
      <c r="D59" s="47">
        <v>48.0</v>
      </c>
      <c r="E59" s="13">
        <f t="shared" si="19"/>
        <v>35.29411765</v>
      </c>
      <c r="F59" s="15">
        <v>6000.0</v>
      </c>
      <c r="G59" s="15">
        <v>58.0</v>
      </c>
      <c r="H59" s="15">
        <v>5500.0</v>
      </c>
      <c r="I59" s="16">
        <f t="shared" si="2"/>
        <v>53.47593583</v>
      </c>
      <c r="J59" s="13">
        <f t="shared" si="3"/>
        <v>87.87878788</v>
      </c>
      <c r="K59" s="17">
        <f t="shared" si="15"/>
        <v>1.032460733</v>
      </c>
      <c r="L59" s="18">
        <f t="shared" si="16"/>
        <v>1.090909091</v>
      </c>
      <c r="M59" s="19">
        <f t="shared" si="17"/>
        <v>1.1263208</v>
      </c>
      <c r="N59" s="20">
        <f t="shared" si="18"/>
        <v>11.04636364</v>
      </c>
      <c r="O59" s="15">
        <v>865.0</v>
      </c>
      <c r="P59" s="21">
        <f t="shared" si="8"/>
        <v>816.6666667</v>
      </c>
      <c r="Q59" s="30">
        <v>192.0</v>
      </c>
      <c r="R59" s="30">
        <v>215.0</v>
      </c>
      <c r="S59" s="30">
        <v>190.0</v>
      </c>
      <c r="T59" s="47">
        <v>160.0</v>
      </c>
      <c r="U59" s="30">
        <v>145.0</v>
      </c>
      <c r="V59" s="47">
        <f t="shared" si="9"/>
        <v>152.5</v>
      </c>
      <c r="W59" s="2">
        <v>205.0</v>
      </c>
      <c r="X59" s="47">
        <v>23.0</v>
      </c>
      <c r="Y59" s="32">
        <v>4.2</v>
      </c>
      <c r="Z59" s="33">
        <f t="shared" si="10"/>
        <v>547.6190476</v>
      </c>
      <c r="AA59" s="47">
        <v>8195.0</v>
      </c>
      <c r="AB59" s="7" t="s">
        <v>49</v>
      </c>
      <c r="AC59" s="92" t="str">
        <f t="shared" si="11"/>
        <v>Yamaha XT 660 Z Ténéré ABS</v>
      </c>
      <c r="AD59" s="7"/>
      <c r="AE59" s="7"/>
      <c r="AF59" s="7"/>
    </row>
    <row r="60">
      <c r="A60" s="2" t="s">
        <v>155</v>
      </c>
      <c r="B60" s="11" t="s">
        <v>156</v>
      </c>
      <c r="C60" s="15">
        <v>312.0</v>
      </c>
      <c r="D60" s="15">
        <v>35.0</v>
      </c>
      <c r="E60" s="13">
        <f t="shared" si="19"/>
        <v>25.73529412</v>
      </c>
      <c r="F60" s="15">
        <v>9500.0</v>
      </c>
      <c r="G60" s="15">
        <v>30.0</v>
      </c>
      <c r="H60" s="15">
        <v>7500.0</v>
      </c>
      <c r="I60" s="16">
        <f t="shared" si="2"/>
        <v>82.48491704</v>
      </c>
      <c r="J60" s="13">
        <f t="shared" si="3"/>
        <v>96.15384615</v>
      </c>
      <c r="K60" s="17">
        <f t="shared" si="15"/>
        <v>1.15961107</v>
      </c>
      <c r="L60" s="18">
        <f t="shared" si="16"/>
        <v>1.266666667</v>
      </c>
      <c r="M60" s="19">
        <f t="shared" si="17"/>
        <v>1.468840688</v>
      </c>
      <c r="N60" s="20">
        <f t="shared" si="18"/>
        <v>12.08653846</v>
      </c>
      <c r="O60" s="15">
        <v>840.0</v>
      </c>
      <c r="P60" s="21">
        <f t="shared" si="8"/>
        <v>780</v>
      </c>
      <c r="Q60" s="2">
        <v>149.0</v>
      </c>
      <c r="R60" s="15">
        <v>159.0</v>
      </c>
      <c r="S60" s="22">
        <v>160.0</v>
      </c>
      <c r="T60" s="22">
        <v>180.0</v>
      </c>
      <c r="U60" s="22">
        <v>180.0</v>
      </c>
      <c r="V60" s="48">
        <f t="shared" si="9"/>
        <v>180</v>
      </c>
      <c r="W60" s="15">
        <v>186.0</v>
      </c>
      <c r="X60" s="15">
        <v>15.0</v>
      </c>
      <c r="Y60" s="24">
        <v>3.6</v>
      </c>
      <c r="Z60" s="21">
        <f t="shared" si="10"/>
        <v>416.6666667</v>
      </c>
      <c r="AA60" s="15">
        <v>4990.0</v>
      </c>
      <c r="AB60" s="2"/>
      <c r="AC60" s="7" t="str">
        <f t="shared" si="11"/>
        <v>Zontes 310-T2</v>
      </c>
      <c r="AD60" s="7"/>
      <c r="AE60" s="7"/>
      <c r="AF60" s="7"/>
    </row>
    <row r="61">
      <c r="A61" s="7"/>
      <c r="B61" s="7"/>
      <c r="C61" s="7"/>
      <c r="D61" s="7"/>
      <c r="F61" s="7"/>
      <c r="G61" s="7"/>
      <c r="H61" s="7"/>
      <c r="I61" s="7"/>
      <c r="J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</row>
    <row r="62">
      <c r="A62" s="7"/>
      <c r="B62" s="7"/>
      <c r="C62" s="7"/>
      <c r="D62" s="7"/>
      <c r="F62" s="7"/>
      <c r="G62" s="7"/>
      <c r="H62" s="7"/>
      <c r="I62" s="7"/>
      <c r="J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</row>
    <row r="63">
      <c r="A63" s="8" t="str">
        <f t="shared" ref="A63:A122" si="24">A1</f>
        <v>Model</v>
      </c>
      <c r="B63" s="8"/>
      <c r="C63" s="8"/>
      <c r="D63" s="8" t="str">
        <f>D1</f>
        <v>Engine power 
[bhp]</v>
      </c>
      <c r="F63" s="8"/>
      <c r="G63" s="8"/>
      <c r="H63" s="8"/>
      <c r="I63" s="8" t="str">
        <f t="shared" ref="I63:M63" si="21">I1</f>
        <v>Specif. Power 
[kW/litre]</v>
      </c>
      <c r="J63" s="8" t="str">
        <f t="shared" si="21"/>
        <v>Specif. Torque 
[Nm/litre]</v>
      </c>
      <c r="K63" s="8" t="str">
        <f t="shared" si="21"/>
        <v>Torque Elasticity</v>
      </c>
      <c r="L63" s="8" t="str">
        <f t="shared" si="21"/>
        <v>RPM Elasticity</v>
      </c>
      <c r="M63" s="8" t="str">
        <f t="shared" si="21"/>
        <v>Engine Elasticity</v>
      </c>
      <c r="N63" s="8"/>
      <c r="O63" s="8" t="str">
        <f t="shared" ref="O63:S63" si="22">O1</f>
        <v>Seat Height, 
unloaded [mm]</v>
      </c>
      <c r="P63" s="8" t="str">
        <f t="shared" si="22"/>
        <v>Seat Height, 
loaded [mm]</v>
      </c>
      <c r="Q63" s="8" t="str">
        <f t="shared" si="22"/>
        <v>Dry weight 
[kg]</v>
      </c>
      <c r="R63" s="8" t="str">
        <f t="shared" si="22"/>
        <v>Curb weight 
[kg]</v>
      </c>
      <c r="S63" s="8" t="str">
        <f t="shared" si="22"/>
        <v>Load capacity
[kg]</v>
      </c>
      <c r="T63" s="10"/>
      <c r="U63" s="10"/>
      <c r="V63" s="8" t="str">
        <f>V1</f>
        <v>Avg. suspension travel 
[mm]</v>
      </c>
      <c r="W63" s="8"/>
      <c r="X63" s="8" t="str">
        <f t="shared" ref="X63:Z63" si="23">X1</f>
        <v>Tank capacity
[liters]</v>
      </c>
      <c r="Y63" s="8" t="str">
        <f t="shared" si="23"/>
        <v>Economy - Fuel 
consumption [l/100 km]</v>
      </c>
      <c r="Z63" s="8" t="str">
        <f t="shared" si="23"/>
        <v>Mileage
 [km/tank]</v>
      </c>
      <c r="AA63" s="93" t="s">
        <v>157</v>
      </c>
      <c r="AB63" s="94" t="s">
        <v>158</v>
      </c>
      <c r="AC63" s="95" t="s">
        <v>159</v>
      </c>
      <c r="AD63" s="8" t="s">
        <v>2</v>
      </c>
    </row>
    <row r="64">
      <c r="A64" s="7" t="str">
        <f t="shared" si="24"/>
        <v>AJP PR7 Adventure 650</v>
      </c>
      <c r="B64" s="7"/>
      <c r="C64" s="96"/>
      <c r="D64" s="97">
        <f t="shared" ref="D64:D122" si="27">(D2/Max(D$2:D$60))^(1/2)*100</f>
        <v>45.37426065</v>
      </c>
      <c r="F64" s="83"/>
      <c r="G64" s="83"/>
      <c r="H64" s="83"/>
      <c r="I64" s="98">
        <f t="shared" ref="I64:M64" si="25">I2/Max(I$2:I$60)*100</f>
        <v>29.93333333</v>
      </c>
      <c r="J64" s="98">
        <f t="shared" si="25"/>
        <v>42.38461538</v>
      </c>
      <c r="K64" s="98">
        <f t="shared" si="25"/>
        <v>75.12380952</v>
      </c>
      <c r="L64" s="98">
        <f t="shared" si="25"/>
        <v>53.84615385</v>
      </c>
      <c r="M64" s="98">
        <f t="shared" si="25"/>
        <v>41.11689815</v>
      </c>
      <c r="N64" s="83"/>
      <c r="O64" s="83"/>
      <c r="P64" s="83"/>
      <c r="Q64" s="99">
        <f t="shared" ref="Q64:R64" si="26">Min(Q$2:Q$60)/Q2*100</f>
        <v>66.55405405</v>
      </c>
      <c r="R64" s="99">
        <f t="shared" si="26"/>
        <v>62.42424242</v>
      </c>
      <c r="S64" s="100">
        <f t="shared" ref="S64:S122" si="30">S2/Max(S$2:S$60)*100</f>
        <v>66.53225806</v>
      </c>
      <c r="T64" s="96"/>
      <c r="U64" s="96"/>
      <c r="V64" s="101">
        <f t="shared" ref="V64:V122" si="31">V2/Max(V$2:V$60)*100</f>
        <v>92.3566879</v>
      </c>
      <c r="W64" s="96"/>
      <c r="X64" s="102">
        <f t="shared" ref="X64:X122" si="32">X2/Max(X$2:X$60)*100</f>
        <v>48.57142857</v>
      </c>
      <c r="Y64" s="103">
        <f t="shared" ref="Y64:Y122" si="33">Min(Y$2:Y$60)/Y2*100</f>
        <v>66.66666667</v>
      </c>
      <c r="Z64" s="102">
        <f t="shared" ref="Z64:Z122" si="34">Z2/Max(Z$2:Z$60)*100</f>
        <v>53.96825397</v>
      </c>
      <c r="AA64" s="104">
        <f t="shared" ref="AA64:AA122" si="35">(D64*R64*S64*V64*Y64*Z64)^(1/6)</f>
        <v>63.01613468</v>
      </c>
      <c r="AB64" s="105">
        <f t="shared" ref="AB64:AB122" si="36">(Q64*S64*V64*Y64*Z64)^(1/5)</f>
        <v>68.16233311</v>
      </c>
      <c r="AC64" s="106">
        <f t="shared" ref="AC64:AC82" si="37">AA2/AB64</f>
        <v>158.2985721</v>
      </c>
      <c r="AD64" s="7" t="str">
        <f t="shared" ref="AD64:AD122" si="38">A64</f>
        <v>AJP PR7 Adventure 650</v>
      </c>
    </row>
    <row r="65">
      <c r="A65" s="7" t="str">
        <f t="shared" si="24"/>
        <v>AKT TT 250 Adventour / CSC RX3 Adventure / Zongshen RX3</v>
      </c>
      <c r="B65" s="7"/>
      <c r="C65" s="96"/>
      <c r="D65" s="97">
        <f t="shared" si="27"/>
        <v>42.70280332</v>
      </c>
      <c r="F65" s="83"/>
      <c r="G65" s="83"/>
      <c r="H65" s="83"/>
      <c r="I65" s="98">
        <f t="shared" ref="I65:M65" si="28">I3/Max(I$2:I$60)*100</f>
        <v>63.62971429</v>
      </c>
      <c r="J65" s="98">
        <f t="shared" si="28"/>
        <v>78.92307692</v>
      </c>
      <c r="K65" s="98">
        <f t="shared" si="28"/>
        <v>84.60829493</v>
      </c>
      <c r="L65" s="98">
        <f t="shared" si="28"/>
        <v>59.34065934</v>
      </c>
      <c r="M65" s="98">
        <f t="shared" si="28"/>
        <v>51.03326613</v>
      </c>
      <c r="N65" s="83"/>
      <c r="O65" s="83"/>
      <c r="P65" s="83"/>
      <c r="Q65" s="99">
        <f t="shared" ref="Q65:R65" si="29">Min(Q$2:Q$60)/Q3*100</f>
        <v>65.66666667</v>
      </c>
      <c r="R65" s="99">
        <f t="shared" si="29"/>
        <v>58.85714286</v>
      </c>
      <c r="S65" s="100">
        <f t="shared" si="30"/>
        <v>66.53225806</v>
      </c>
      <c r="T65" s="96"/>
      <c r="U65" s="96"/>
      <c r="V65" s="101">
        <f t="shared" si="31"/>
        <v>43.31210191</v>
      </c>
      <c r="W65" s="96"/>
      <c r="X65" s="102">
        <f t="shared" si="32"/>
        <v>45.71428571</v>
      </c>
      <c r="Y65" s="103">
        <f t="shared" si="33"/>
        <v>75</v>
      </c>
      <c r="Z65" s="102">
        <f t="shared" si="34"/>
        <v>57.14285714</v>
      </c>
      <c r="AA65" s="104">
        <f t="shared" si="35"/>
        <v>56.06003744</v>
      </c>
      <c r="AB65" s="105">
        <f t="shared" si="36"/>
        <v>60.50648747</v>
      </c>
      <c r="AC65" s="106">
        <f t="shared" si="37"/>
        <v>47.59820178</v>
      </c>
      <c r="AD65" s="7" t="str">
        <f t="shared" si="38"/>
        <v>AKT TT 250 Adventour / CSC RX3 Adventure / Zongshen RX3</v>
      </c>
    </row>
    <row r="66">
      <c r="A66" s="7" t="str">
        <f t="shared" si="24"/>
        <v>Beta Alp 4.0</v>
      </c>
      <c r="B66" s="7"/>
      <c r="C66" s="96"/>
      <c r="D66" s="97">
        <f t="shared" si="27"/>
        <v>44.55663943</v>
      </c>
      <c r="F66" s="83"/>
      <c r="G66" s="83"/>
      <c r="H66" s="83"/>
      <c r="I66" s="98">
        <f t="shared" ref="I66:M66" si="39">I4/Max(I$2:I$60)*100</f>
        <v>49.62341384</v>
      </c>
      <c r="J66" s="98">
        <f t="shared" si="39"/>
        <v>70.35486004</v>
      </c>
      <c r="K66" s="98">
        <f t="shared" si="39"/>
        <v>75.21975309</v>
      </c>
      <c r="L66" s="98">
        <f t="shared" si="39"/>
        <v>51.69230769</v>
      </c>
      <c r="M66" s="98">
        <f t="shared" si="39"/>
        <v>39.52263374</v>
      </c>
      <c r="N66" s="83"/>
      <c r="O66" s="83"/>
      <c r="P66" s="83"/>
      <c r="Q66" s="99">
        <f t="shared" ref="Q66:R66" si="40">Min(Q$2:Q$60)/Q4*100</f>
        <v>74.06015038</v>
      </c>
      <c r="R66" s="99">
        <f t="shared" si="40"/>
        <v>71.03448276</v>
      </c>
      <c r="S66" s="100">
        <f t="shared" si="30"/>
        <v>66.53225806</v>
      </c>
      <c r="T66" s="96"/>
      <c r="U66" s="96"/>
      <c r="V66" s="101">
        <f t="shared" si="31"/>
        <v>70.06369427</v>
      </c>
      <c r="W66" s="96"/>
      <c r="X66" s="102">
        <f t="shared" si="32"/>
        <v>30</v>
      </c>
      <c r="Y66" s="103">
        <f t="shared" si="33"/>
        <v>63.82978723</v>
      </c>
      <c r="Z66" s="102">
        <f t="shared" si="34"/>
        <v>31.91489362</v>
      </c>
      <c r="AA66" s="104">
        <f t="shared" si="35"/>
        <v>55.75972511</v>
      </c>
      <c r="AB66" s="105">
        <f t="shared" si="36"/>
        <v>58.80650062</v>
      </c>
      <c r="AC66" s="106">
        <f t="shared" si="37"/>
        <v>100.3290442</v>
      </c>
      <c r="AD66" s="7" t="str">
        <f t="shared" si="38"/>
        <v>Beta Alp 4.0</v>
      </c>
    </row>
    <row r="67">
      <c r="A67" s="7" t="str">
        <f t="shared" si="24"/>
        <v>BMW G 310 GS</v>
      </c>
      <c r="B67" s="7"/>
      <c r="C67" s="96"/>
      <c r="D67" s="97">
        <f t="shared" si="27"/>
        <v>50</v>
      </c>
      <c r="F67" s="83"/>
      <c r="G67" s="83"/>
      <c r="H67" s="83"/>
      <c r="I67" s="98">
        <f t="shared" ref="I67:M67" si="41">I5/Max(I$2:I$60)*100</f>
        <v>69.67594706</v>
      </c>
      <c r="J67" s="98">
        <f t="shared" si="41"/>
        <v>78.44679282</v>
      </c>
      <c r="K67" s="98">
        <f t="shared" si="41"/>
        <v>81.06666667</v>
      </c>
      <c r="L67" s="98">
        <f t="shared" si="41"/>
        <v>58.46153846</v>
      </c>
      <c r="M67" s="98">
        <f t="shared" si="41"/>
        <v>48.17265795</v>
      </c>
      <c r="N67" s="83"/>
      <c r="O67" s="83"/>
      <c r="P67" s="83"/>
      <c r="Q67" s="99">
        <f t="shared" ref="Q67:R67" si="42">Min(Q$2:Q$60)/Q5*100</f>
        <v>60.77433287</v>
      </c>
      <c r="R67" s="99">
        <f t="shared" si="42"/>
        <v>60.76696165</v>
      </c>
      <c r="S67" s="100">
        <f t="shared" si="30"/>
        <v>70.76612903</v>
      </c>
      <c r="T67" s="96"/>
      <c r="U67" s="96"/>
      <c r="V67" s="101">
        <f t="shared" si="31"/>
        <v>57.32484076</v>
      </c>
      <c r="W67" s="96"/>
      <c r="X67" s="102">
        <f t="shared" si="32"/>
        <v>31.42857143</v>
      </c>
      <c r="Y67" s="103">
        <f t="shared" si="33"/>
        <v>85.71428571</v>
      </c>
      <c r="Z67" s="102">
        <f t="shared" si="34"/>
        <v>44.89795918</v>
      </c>
      <c r="AA67" s="104">
        <f t="shared" si="35"/>
        <v>60.16551047</v>
      </c>
      <c r="AB67" s="105">
        <f t="shared" si="36"/>
        <v>62.43579725</v>
      </c>
      <c r="AC67" s="106">
        <f t="shared" si="37"/>
        <v>96.89953946</v>
      </c>
      <c r="AD67" s="7" t="str">
        <f t="shared" si="38"/>
        <v>BMW G 310 GS</v>
      </c>
    </row>
    <row r="68">
      <c r="A68" s="35" t="str">
        <f t="shared" si="24"/>
        <v>BMW G 650 GS</v>
      </c>
      <c r="B68" s="7"/>
      <c r="C68" s="96"/>
      <c r="D68" s="97">
        <f t="shared" si="27"/>
        <v>59.40885258</v>
      </c>
      <c r="F68" s="83"/>
      <c r="G68" s="83"/>
      <c r="H68" s="83"/>
      <c r="I68" s="98">
        <f t="shared" ref="I68:M68" si="43">I6/Max(I$2:I$60)*100</f>
        <v>47.22173532</v>
      </c>
      <c r="J68" s="98">
        <f t="shared" si="43"/>
        <v>80.69844266</v>
      </c>
      <c r="K68" s="98">
        <f t="shared" si="43"/>
        <v>84.19047619</v>
      </c>
      <c r="L68" s="98">
        <f t="shared" si="43"/>
        <v>60</v>
      </c>
      <c r="M68" s="98">
        <f t="shared" si="43"/>
        <v>51.34548611</v>
      </c>
      <c r="N68" s="83"/>
      <c r="O68" s="83"/>
      <c r="P68" s="83"/>
      <c r="Q68" s="99">
        <f t="shared" ref="Q68:R68" si="44">Min(Q$2:Q$60)/Q6*100</f>
        <v>55.96590909</v>
      </c>
      <c r="R68" s="99">
        <f t="shared" si="44"/>
        <v>53.64583333</v>
      </c>
      <c r="S68" s="100">
        <f t="shared" si="30"/>
        <v>75.80645161</v>
      </c>
      <c r="T68" s="96"/>
      <c r="U68" s="96"/>
      <c r="V68" s="101">
        <f t="shared" si="31"/>
        <v>53.34394904</v>
      </c>
      <c r="W68" s="96"/>
      <c r="X68" s="102">
        <f t="shared" si="32"/>
        <v>40</v>
      </c>
      <c r="Y68" s="103">
        <f t="shared" si="33"/>
        <v>78.94736842</v>
      </c>
      <c r="Z68" s="102">
        <f t="shared" si="34"/>
        <v>52.63157895</v>
      </c>
      <c r="AA68" s="104">
        <f t="shared" si="35"/>
        <v>61.39416422</v>
      </c>
      <c r="AB68" s="105">
        <f t="shared" si="36"/>
        <v>62.32464168</v>
      </c>
      <c r="AC68" s="106">
        <f t="shared" si="37"/>
        <v>118.7331335</v>
      </c>
      <c r="AD68" s="35" t="str">
        <f t="shared" si="38"/>
        <v>BMW G 650 GS</v>
      </c>
    </row>
    <row r="69">
      <c r="A69" s="35" t="str">
        <f t="shared" si="24"/>
        <v>BMW G 650 GS Sertao</v>
      </c>
      <c r="B69" s="7"/>
      <c r="C69" s="96"/>
      <c r="D69" s="97">
        <f t="shared" si="27"/>
        <v>59.40885258</v>
      </c>
      <c r="F69" s="83"/>
      <c r="G69" s="83"/>
      <c r="H69" s="83"/>
      <c r="I69" s="98">
        <f t="shared" ref="I69:M69" si="45">I7/Max(I$2:I$60)*100</f>
        <v>47.22173532</v>
      </c>
      <c r="J69" s="98">
        <f t="shared" si="45"/>
        <v>80.69844266</v>
      </c>
      <c r="K69" s="98">
        <f t="shared" si="45"/>
        <v>84.19047619</v>
      </c>
      <c r="L69" s="98">
        <f t="shared" si="45"/>
        <v>60</v>
      </c>
      <c r="M69" s="98">
        <f t="shared" si="45"/>
        <v>51.34548611</v>
      </c>
      <c r="N69" s="83"/>
      <c r="O69" s="83"/>
      <c r="P69" s="83"/>
      <c r="Q69" s="99">
        <f t="shared" ref="Q69:R69" si="46">Min(Q$2:Q$60)/Q7*100</f>
        <v>54.12087912</v>
      </c>
      <c r="R69" s="99">
        <f t="shared" si="46"/>
        <v>52.02020202</v>
      </c>
      <c r="S69" s="100">
        <f t="shared" si="30"/>
        <v>73.38709677</v>
      </c>
      <c r="T69" s="96"/>
      <c r="U69" s="96"/>
      <c r="V69" s="101">
        <f t="shared" si="31"/>
        <v>66.87898089</v>
      </c>
      <c r="W69" s="96"/>
      <c r="X69" s="102">
        <f t="shared" si="32"/>
        <v>40</v>
      </c>
      <c r="Y69" s="103">
        <f t="shared" si="33"/>
        <v>78.94736842</v>
      </c>
      <c r="Z69" s="102">
        <f t="shared" si="34"/>
        <v>52.63157895</v>
      </c>
      <c r="AA69" s="104">
        <f t="shared" si="35"/>
        <v>63.08403078</v>
      </c>
      <c r="AB69" s="105">
        <f t="shared" si="36"/>
        <v>64.35342277</v>
      </c>
      <c r="AC69" s="106">
        <f t="shared" si="37"/>
        <v>125.0904716</v>
      </c>
      <c r="AD69" s="35" t="str">
        <f t="shared" si="38"/>
        <v>BMW G 650 GS Sertao</v>
      </c>
    </row>
    <row r="70">
      <c r="A70" s="35" t="str">
        <f t="shared" si="24"/>
        <v>BMW G 650 XCountry (2006)</v>
      </c>
      <c r="B70" s="7"/>
      <c r="C70" s="96"/>
      <c r="D70" s="97">
        <f t="shared" si="27"/>
        <v>62.42642728</v>
      </c>
      <c r="F70" s="83"/>
      <c r="G70" s="83"/>
      <c r="H70" s="83"/>
      <c r="I70" s="98">
        <f t="shared" ref="I70:M70" si="47">I8/Max(I$2:I$60)*100</f>
        <v>52.14066608</v>
      </c>
      <c r="J70" s="98">
        <f t="shared" si="47"/>
        <v>80.69844266</v>
      </c>
      <c r="K70" s="98">
        <f t="shared" si="47"/>
        <v>82.11320755</v>
      </c>
      <c r="L70" s="98">
        <f t="shared" si="47"/>
        <v>61.53846154</v>
      </c>
      <c r="M70" s="98">
        <f t="shared" si="47"/>
        <v>51.36268344</v>
      </c>
      <c r="N70" s="83"/>
      <c r="O70" s="83"/>
      <c r="P70" s="83"/>
      <c r="Q70" s="99">
        <f t="shared" ref="Q70:R70" si="48">Min(Q$2:Q$60)/Q8*100</f>
        <v>65.88628763</v>
      </c>
      <c r="R70" s="99">
        <f t="shared" si="48"/>
        <v>64.375</v>
      </c>
      <c r="S70" s="100">
        <f t="shared" si="30"/>
        <v>70.56451613</v>
      </c>
      <c r="T70" s="96"/>
      <c r="U70" s="96"/>
      <c r="V70" s="101">
        <f t="shared" si="31"/>
        <v>71.65605096</v>
      </c>
      <c r="W70" s="96"/>
      <c r="X70" s="102">
        <f t="shared" si="32"/>
        <v>27.14285714</v>
      </c>
      <c r="Y70" s="103">
        <f t="shared" si="33"/>
        <v>73.17073171</v>
      </c>
      <c r="Z70" s="102">
        <f t="shared" si="34"/>
        <v>33.1010453</v>
      </c>
      <c r="AA70" s="104">
        <f t="shared" si="35"/>
        <v>60.53650509</v>
      </c>
      <c r="AB70" s="105">
        <f t="shared" si="36"/>
        <v>60.44531935</v>
      </c>
      <c r="AC70" s="106">
        <f t="shared" si="37"/>
        <v>114.1527594</v>
      </c>
      <c r="AD70" s="35" t="str">
        <f t="shared" si="38"/>
        <v>BMW G 650 XCountry (2006)</v>
      </c>
    </row>
    <row r="71">
      <c r="A71" s="35" t="str">
        <f t="shared" si="24"/>
        <v>BMW G 650 XCountry (2009)</v>
      </c>
      <c r="B71" s="7"/>
      <c r="C71" s="96"/>
      <c r="D71" s="97">
        <f t="shared" si="27"/>
        <v>62.42642728</v>
      </c>
      <c r="F71" s="83"/>
      <c r="G71" s="83"/>
      <c r="H71" s="83"/>
      <c r="I71" s="98">
        <f t="shared" ref="I71:M71" si="49">I9/Max(I$2:I$60)*100</f>
        <v>52.14066608</v>
      </c>
      <c r="J71" s="98">
        <f t="shared" si="49"/>
        <v>80.69844266</v>
      </c>
      <c r="K71" s="98">
        <f t="shared" si="49"/>
        <v>82.11320755</v>
      </c>
      <c r="L71" s="98">
        <f t="shared" si="49"/>
        <v>61.53846154</v>
      </c>
      <c r="M71" s="98">
        <f t="shared" si="49"/>
        <v>51.36268344</v>
      </c>
      <c r="N71" s="83"/>
      <c r="O71" s="83"/>
      <c r="P71" s="83"/>
      <c r="Q71" s="99">
        <f t="shared" ref="Q71:R71" si="50">Min(Q$2:Q$60)/Q9*100</f>
        <v>65.88628763</v>
      </c>
      <c r="R71" s="99">
        <f t="shared" si="50"/>
        <v>64.375</v>
      </c>
      <c r="S71" s="100">
        <f t="shared" si="30"/>
        <v>70.56451613</v>
      </c>
      <c r="T71" s="96"/>
      <c r="U71" s="96"/>
      <c r="V71" s="101">
        <f t="shared" si="31"/>
        <v>59.7133758</v>
      </c>
      <c r="W71" s="96"/>
      <c r="X71" s="102">
        <f t="shared" si="32"/>
        <v>27.14285714</v>
      </c>
      <c r="Y71" s="103">
        <f t="shared" si="33"/>
        <v>73.17073171</v>
      </c>
      <c r="Z71" s="102">
        <f t="shared" si="34"/>
        <v>33.1010453</v>
      </c>
      <c r="AA71" s="104">
        <f t="shared" si="35"/>
        <v>58.72465448</v>
      </c>
      <c r="AB71" s="105">
        <f t="shared" si="36"/>
        <v>58.28092382</v>
      </c>
      <c r="AC71" s="106">
        <f t="shared" si="37"/>
        <v>118.3920835</v>
      </c>
      <c r="AD71" s="35" t="str">
        <f t="shared" si="38"/>
        <v>BMW G 650 XCountry (2009)</v>
      </c>
    </row>
    <row r="72">
      <c r="A72" s="35" t="str">
        <f t="shared" si="24"/>
        <v>BMW G 650 XChallenge</v>
      </c>
      <c r="B72" s="7"/>
      <c r="C72" s="96"/>
      <c r="D72" s="97">
        <f t="shared" si="27"/>
        <v>62.42642728</v>
      </c>
      <c r="F72" s="83"/>
      <c r="G72" s="83"/>
      <c r="H72" s="83"/>
      <c r="I72" s="98">
        <f t="shared" ref="I72:M72" si="51">I10/Max(I$2:I$60)*100</f>
        <v>52.14066608</v>
      </c>
      <c r="J72" s="98">
        <f t="shared" si="51"/>
        <v>80.69844266</v>
      </c>
      <c r="K72" s="98">
        <f t="shared" si="51"/>
        <v>82.11320755</v>
      </c>
      <c r="L72" s="98">
        <f t="shared" si="51"/>
        <v>61.53846154</v>
      </c>
      <c r="M72" s="98">
        <f t="shared" si="51"/>
        <v>51.36268344</v>
      </c>
      <c r="N72" s="83"/>
      <c r="O72" s="83"/>
      <c r="P72" s="83"/>
      <c r="Q72" s="99">
        <f t="shared" ref="Q72:R72" si="52">Min(Q$2:Q$60)/Q10*100</f>
        <v>68.40277778</v>
      </c>
      <c r="R72" s="99">
        <f t="shared" si="52"/>
        <v>66.02564103</v>
      </c>
      <c r="S72" s="100">
        <f t="shared" si="30"/>
        <v>72.17741935</v>
      </c>
      <c r="T72" s="96"/>
      <c r="U72" s="96"/>
      <c r="V72" s="101">
        <f t="shared" si="31"/>
        <v>85.98726115</v>
      </c>
      <c r="W72" s="96"/>
      <c r="X72" s="102">
        <f t="shared" si="32"/>
        <v>27.14285714</v>
      </c>
      <c r="Y72" s="103">
        <f t="shared" si="33"/>
        <v>71.42857143</v>
      </c>
      <c r="Z72" s="102">
        <f t="shared" si="34"/>
        <v>32.31292517</v>
      </c>
      <c r="AA72" s="104">
        <f t="shared" si="35"/>
        <v>62.40137156</v>
      </c>
      <c r="AB72" s="105">
        <f t="shared" si="36"/>
        <v>62.83932173</v>
      </c>
      <c r="AC72" s="106">
        <f t="shared" si="37"/>
        <v>130.4915421</v>
      </c>
      <c r="AD72" s="35" t="str">
        <f t="shared" si="38"/>
        <v>BMW G 650 XChallenge</v>
      </c>
    </row>
    <row r="73">
      <c r="A73" s="35" t="str">
        <f t="shared" si="24"/>
        <v>BMW R 1200 GS Rallye (2012)</v>
      </c>
      <c r="B73" s="7"/>
      <c r="C73" s="96"/>
      <c r="D73" s="97">
        <f t="shared" si="27"/>
        <v>89.93461677</v>
      </c>
      <c r="F73" s="83"/>
      <c r="G73" s="83"/>
      <c r="H73" s="83"/>
      <c r="I73" s="98">
        <f t="shared" ref="I73:M73" si="53">I11/Max(I$2:I$60)*100</f>
        <v>60.30525031</v>
      </c>
      <c r="J73" s="98">
        <f t="shared" si="53"/>
        <v>89.9408284</v>
      </c>
      <c r="K73" s="98">
        <f t="shared" si="53"/>
        <v>87.60519481</v>
      </c>
      <c r="L73" s="98">
        <f t="shared" si="53"/>
        <v>59.61538462</v>
      </c>
      <c r="M73" s="98">
        <f t="shared" si="53"/>
        <v>53.08554293</v>
      </c>
      <c r="N73" s="83"/>
      <c r="O73" s="83"/>
      <c r="P73" s="83"/>
      <c r="Q73" s="99">
        <f t="shared" ref="Q73:R73" si="54">Min(Q$2:Q$60)/Q11*100</f>
        <v>48.52216749</v>
      </c>
      <c r="R73" s="99">
        <f t="shared" si="54"/>
        <v>44.97816594</v>
      </c>
      <c r="S73" s="100">
        <f t="shared" si="30"/>
        <v>85.08064516</v>
      </c>
      <c r="T73" s="96"/>
      <c r="U73" s="96"/>
      <c r="V73" s="101">
        <f t="shared" si="31"/>
        <v>62.10191083</v>
      </c>
      <c r="W73" s="96"/>
      <c r="X73" s="102">
        <f t="shared" si="32"/>
        <v>57.14285714</v>
      </c>
      <c r="Y73" s="103">
        <f t="shared" si="33"/>
        <v>56.60377358</v>
      </c>
      <c r="Z73" s="102">
        <f t="shared" si="34"/>
        <v>53.9083558</v>
      </c>
      <c r="AA73" s="104">
        <f t="shared" si="35"/>
        <v>63.44454785</v>
      </c>
      <c r="AB73" s="105">
        <f t="shared" si="36"/>
        <v>60.07246877</v>
      </c>
      <c r="AC73" s="106">
        <f t="shared" si="37"/>
        <v>248.866083</v>
      </c>
      <c r="AD73" s="35" t="str">
        <f t="shared" si="38"/>
        <v>BMW R 1200 GS Rallye (2012)</v>
      </c>
    </row>
    <row r="74">
      <c r="A74" s="7" t="str">
        <f t="shared" si="24"/>
        <v>BMW R 1250 GS</v>
      </c>
      <c r="B74" s="7"/>
      <c r="C74" s="96"/>
      <c r="D74" s="97">
        <f t="shared" si="27"/>
        <v>100</v>
      </c>
      <c r="F74" s="83"/>
      <c r="G74" s="83"/>
      <c r="H74" s="83"/>
      <c r="I74" s="98">
        <f t="shared" ref="I74:M74" si="55">I12/Max(I$2:I$60)*100</f>
        <v>69.56482114</v>
      </c>
      <c r="J74" s="98">
        <f t="shared" si="55"/>
        <v>100</v>
      </c>
      <c r="K74" s="98">
        <f t="shared" si="55"/>
        <v>84.43809524</v>
      </c>
      <c r="L74" s="98">
        <f t="shared" si="55"/>
        <v>57.23076923</v>
      </c>
      <c r="M74" s="98">
        <f t="shared" si="55"/>
        <v>49.1197406</v>
      </c>
      <c r="N74" s="83"/>
      <c r="O74" s="83"/>
      <c r="P74" s="83"/>
      <c r="Q74" s="99">
        <f t="shared" ref="Q74:R74" si="56">Min(Q$2:Q$60)/Q12*100</f>
        <v>41.82590234</v>
      </c>
      <c r="R74" s="99">
        <f t="shared" si="56"/>
        <v>41.36546185</v>
      </c>
      <c r="S74" s="100">
        <f t="shared" si="30"/>
        <v>87.09677419</v>
      </c>
      <c r="T74" s="96"/>
      <c r="U74" s="96"/>
      <c r="V74" s="101">
        <f t="shared" si="31"/>
        <v>62.10191083</v>
      </c>
      <c r="W74" s="96"/>
      <c r="X74" s="102">
        <f t="shared" si="32"/>
        <v>57.14285714</v>
      </c>
      <c r="Y74" s="103">
        <f t="shared" si="33"/>
        <v>54.54545455</v>
      </c>
      <c r="Z74" s="102">
        <f t="shared" si="34"/>
        <v>51.94805195</v>
      </c>
      <c r="AA74" s="104">
        <f t="shared" si="35"/>
        <v>63.14594356</v>
      </c>
      <c r="AB74" s="105">
        <f t="shared" si="36"/>
        <v>57.72660768</v>
      </c>
      <c r="AC74" s="106">
        <f t="shared" si="37"/>
        <v>284.9639129</v>
      </c>
      <c r="AD74" s="7" t="str">
        <f t="shared" si="38"/>
        <v>BMW R 1250 GS</v>
      </c>
    </row>
    <row r="75">
      <c r="A75" s="7" t="str">
        <f t="shared" si="24"/>
        <v>BMW R 1250 GS Adventure</v>
      </c>
      <c r="B75" s="7"/>
      <c r="C75" s="96"/>
      <c r="D75" s="97">
        <f t="shared" si="27"/>
        <v>100</v>
      </c>
      <c r="F75" s="83"/>
      <c r="G75" s="83"/>
      <c r="H75" s="83"/>
      <c r="I75" s="98">
        <f t="shared" ref="I75:M75" si="57">I13/Max(I$2:I$60)*100</f>
        <v>69.56482114</v>
      </c>
      <c r="J75" s="98">
        <f t="shared" si="57"/>
        <v>100</v>
      </c>
      <c r="K75" s="98">
        <f t="shared" si="57"/>
        <v>84.43809524</v>
      </c>
      <c r="L75" s="98">
        <f t="shared" si="57"/>
        <v>57.23076923</v>
      </c>
      <c r="M75" s="98">
        <f t="shared" si="57"/>
        <v>49.1197406</v>
      </c>
      <c r="N75" s="83"/>
      <c r="O75" s="83"/>
      <c r="P75" s="83"/>
      <c r="Q75" s="99">
        <f t="shared" ref="Q75:R75" si="58">Min(Q$2:Q$60)/Q13*100</f>
        <v>39.75782038</v>
      </c>
      <c r="R75" s="99">
        <f t="shared" si="58"/>
        <v>38.43283582</v>
      </c>
      <c r="S75" s="100">
        <f t="shared" si="30"/>
        <v>87.5</v>
      </c>
      <c r="T75" s="96"/>
      <c r="U75" s="96"/>
      <c r="V75" s="101">
        <f t="shared" si="31"/>
        <v>68.47133758</v>
      </c>
      <c r="W75" s="96"/>
      <c r="X75" s="102">
        <f t="shared" si="32"/>
        <v>85.71428571</v>
      </c>
      <c r="Y75" s="103">
        <f t="shared" si="33"/>
        <v>54.54545455</v>
      </c>
      <c r="Z75" s="102">
        <f t="shared" si="34"/>
        <v>77.92207792</v>
      </c>
      <c r="AA75" s="104">
        <f t="shared" si="35"/>
        <v>67.88488152</v>
      </c>
      <c r="AB75" s="105">
        <f t="shared" si="36"/>
        <v>63.25162748</v>
      </c>
      <c r="AC75" s="106">
        <f t="shared" si="37"/>
        <v>284.5776578</v>
      </c>
      <c r="AD75" s="7" t="str">
        <f t="shared" si="38"/>
        <v>BMW R 1250 GS Adventure</v>
      </c>
    </row>
    <row r="76">
      <c r="A76" s="35" t="str">
        <f t="shared" si="24"/>
        <v>CCM GP 450 Adventure</v>
      </c>
      <c r="B76" s="7"/>
      <c r="C76" s="96"/>
      <c r="D76" s="97">
        <f t="shared" si="27"/>
        <v>54.38830973</v>
      </c>
      <c r="F76" s="83"/>
      <c r="G76" s="83"/>
      <c r="H76" s="83"/>
      <c r="I76" s="98">
        <f t="shared" ref="I76:M76" si="59">I14/Max(I$2:I$60)*100</f>
        <v>57.34371429</v>
      </c>
      <c r="J76" s="98">
        <f t="shared" si="59"/>
        <v>83.40512821</v>
      </c>
      <c r="K76" s="98">
        <f t="shared" si="59"/>
        <v>82.67888214</v>
      </c>
      <c r="L76" s="98">
        <f t="shared" si="59"/>
        <v>53.25443787</v>
      </c>
      <c r="M76" s="98">
        <f t="shared" si="59"/>
        <v>44.75467982</v>
      </c>
      <c r="N76" s="83"/>
      <c r="O76" s="83"/>
      <c r="P76" s="83"/>
      <c r="Q76" s="99">
        <f t="shared" ref="Q76:R76" si="60">Min(Q$2:Q$60)/Q14*100</f>
        <v>78.8</v>
      </c>
      <c r="R76" s="99">
        <f t="shared" si="60"/>
        <v>71.03448276</v>
      </c>
      <c r="S76" s="100">
        <f t="shared" si="30"/>
        <v>62.5</v>
      </c>
      <c r="T76" s="96"/>
      <c r="U76" s="96"/>
      <c r="V76" s="101">
        <f t="shared" si="31"/>
        <v>84.39490446</v>
      </c>
      <c r="W76" s="96"/>
      <c r="X76" s="102">
        <f t="shared" si="32"/>
        <v>57.14285714</v>
      </c>
      <c r="Y76" s="103">
        <f t="shared" si="33"/>
        <v>66.66666667</v>
      </c>
      <c r="Z76" s="102">
        <f t="shared" si="34"/>
        <v>63.49206349</v>
      </c>
      <c r="AA76" s="104">
        <f t="shared" si="35"/>
        <v>66.47115143</v>
      </c>
      <c r="AB76" s="105">
        <f t="shared" si="36"/>
        <v>70.64316177</v>
      </c>
      <c r="AC76" s="106">
        <f t="shared" si="37"/>
        <v>140.1409528</v>
      </c>
      <c r="AD76" s="35" t="str">
        <f t="shared" si="38"/>
        <v>CCM GP 450 Adventure</v>
      </c>
    </row>
    <row r="77">
      <c r="A77" s="7" t="str">
        <f t="shared" si="24"/>
        <v>Ducati Desert Sled</v>
      </c>
      <c r="B77" s="7"/>
      <c r="C77" s="96"/>
      <c r="D77" s="97">
        <f t="shared" si="27"/>
        <v>73.26422769</v>
      </c>
      <c r="F77" s="83"/>
      <c r="G77" s="83"/>
      <c r="H77" s="83"/>
      <c r="I77" s="98">
        <f t="shared" ref="I77:M77" si="61">I15/Max(I$2:I$60)*100</f>
        <v>58.31168831</v>
      </c>
      <c r="J77" s="98">
        <f t="shared" si="61"/>
        <v>73.16792796</v>
      </c>
      <c r="K77" s="98">
        <f t="shared" si="61"/>
        <v>78.45949119</v>
      </c>
      <c r="L77" s="98">
        <f t="shared" si="61"/>
        <v>66.22073579</v>
      </c>
      <c r="M77" s="98">
        <f t="shared" si="61"/>
        <v>52.81138326</v>
      </c>
      <c r="N77" s="83"/>
      <c r="O77" s="83"/>
      <c r="P77" s="83"/>
      <c r="Q77" s="99">
        <f t="shared" ref="Q77:R77" si="62">Min(Q$2:Q$60)/Q15*100</f>
        <v>51.03626943</v>
      </c>
      <c r="R77" s="99">
        <f t="shared" si="62"/>
        <v>49.28229665</v>
      </c>
      <c r="S77" s="100">
        <f t="shared" si="30"/>
        <v>64.51612903</v>
      </c>
      <c r="T77" s="96"/>
      <c r="U77" s="96"/>
      <c r="V77" s="101">
        <f t="shared" si="31"/>
        <v>63.69426752</v>
      </c>
      <c r="W77" s="96"/>
      <c r="X77" s="102">
        <f t="shared" si="32"/>
        <v>38.57142857</v>
      </c>
      <c r="Y77" s="103">
        <f t="shared" si="33"/>
        <v>63.82978723</v>
      </c>
      <c r="Z77" s="102">
        <f t="shared" si="34"/>
        <v>41.03343465</v>
      </c>
      <c r="AA77" s="104">
        <f t="shared" si="35"/>
        <v>58.19943991</v>
      </c>
      <c r="AB77" s="105">
        <f t="shared" si="36"/>
        <v>55.97083264</v>
      </c>
      <c r="AC77" s="106">
        <f t="shared" si="37"/>
        <v>216.0946949</v>
      </c>
      <c r="AD77" s="7" t="str">
        <f t="shared" si="38"/>
        <v>Ducati Desert Sled</v>
      </c>
    </row>
    <row r="78">
      <c r="A78" s="7" t="str">
        <f t="shared" si="24"/>
        <v>Fantic Caballero Rally 500</v>
      </c>
      <c r="B78" s="7"/>
      <c r="C78" s="96"/>
      <c r="D78" s="97">
        <f t="shared" si="27"/>
        <v>54.23261445</v>
      </c>
      <c r="F78" s="83"/>
      <c r="G78" s="83"/>
      <c r="H78" s="83"/>
      <c r="I78" s="98">
        <f t="shared" ref="I78:M78" si="63">I16/Max(I$2:I$60)*100</f>
        <v>57.14285714</v>
      </c>
      <c r="J78" s="98">
        <f t="shared" si="63"/>
        <v>83.98149734</v>
      </c>
      <c r="K78" s="98">
        <f t="shared" si="63"/>
        <v>83.54285714</v>
      </c>
      <c r="L78" s="98">
        <f t="shared" si="63"/>
        <v>57.69230769</v>
      </c>
      <c r="M78" s="98">
        <f t="shared" si="63"/>
        <v>48.99088542</v>
      </c>
      <c r="N78" s="83"/>
      <c r="O78" s="83"/>
      <c r="P78" s="83"/>
      <c r="Q78" s="99">
        <f t="shared" ref="Q78:R78" si="64">Min(Q$2:Q$60)/Q16*100</f>
        <v>65.66666667</v>
      </c>
      <c r="R78" s="99">
        <f t="shared" si="64"/>
        <v>64.375</v>
      </c>
      <c r="S78" s="100">
        <f t="shared" si="30"/>
        <v>64.51612903</v>
      </c>
      <c r="T78" s="96"/>
      <c r="U78" s="96"/>
      <c r="V78" s="101">
        <f t="shared" si="31"/>
        <v>63.69426752</v>
      </c>
      <c r="W78" s="96"/>
      <c r="X78" s="102">
        <f t="shared" si="32"/>
        <v>34.28571429</v>
      </c>
      <c r="Y78" s="103">
        <f t="shared" si="33"/>
        <v>85.71428571</v>
      </c>
      <c r="Z78" s="102">
        <f t="shared" si="34"/>
        <v>48.97959184</v>
      </c>
      <c r="AA78" s="104">
        <f t="shared" si="35"/>
        <v>62.60886068</v>
      </c>
      <c r="AB78" s="105">
        <f t="shared" si="36"/>
        <v>64.6898879</v>
      </c>
      <c r="AC78" s="106">
        <f t="shared" si="37"/>
        <v>111.1456556</v>
      </c>
      <c r="AD78" s="7" t="str">
        <f t="shared" si="38"/>
        <v>Fantic Caballero Rally 500</v>
      </c>
    </row>
    <row r="79">
      <c r="A79" s="7" t="str">
        <f t="shared" si="24"/>
        <v>Honda CRF 250 L</v>
      </c>
      <c r="B79" s="7"/>
      <c r="C79" s="96"/>
      <c r="D79" s="97">
        <f t="shared" si="27"/>
        <v>42.87464629</v>
      </c>
      <c r="F79" s="83"/>
      <c r="G79" s="83"/>
      <c r="H79" s="83"/>
      <c r="I79" s="98">
        <f t="shared" ref="I79:M79" si="65">I17/Max(I$2:I$60)*100</f>
        <v>64.14285714</v>
      </c>
      <c r="J79" s="98">
        <f t="shared" si="65"/>
        <v>79.27384615</v>
      </c>
      <c r="K79" s="98">
        <f t="shared" si="65"/>
        <v>79.62087619</v>
      </c>
      <c r="L79" s="98">
        <f t="shared" si="65"/>
        <v>58.11965812</v>
      </c>
      <c r="M79" s="98">
        <f t="shared" si="65"/>
        <v>47.03683128</v>
      </c>
      <c r="N79" s="83"/>
      <c r="O79" s="83"/>
      <c r="P79" s="83"/>
      <c r="Q79" s="99">
        <f t="shared" ref="Q79:R79" si="66">Min(Q$2:Q$60)/Q17*100</f>
        <v>69.95614424</v>
      </c>
      <c r="R79" s="99">
        <f t="shared" si="66"/>
        <v>70.54794521</v>
      </c>
      <c r="S79" s="100">
        <f t="shared" si="30"/>
        <v>64.11290323</v>
      </c>
      <c r="T79" s="96"/>
      <c r="U79" s="96"/>
      <c r="V79" s="101">
        <f t="shared" si="31"/>
        <v>78.02547771</v>
      </c>
      <c r="W79" s="96"/>
      <c r="X79" s="102">
        <f t="shared" si="32"/>
        <v>22</v>
      </c>
      <c r="Y79" s="103">
        <f t="shared" si="33"/>
        <v>92.30769231</v>
      </c>
      <c r="Z79" s="102">
        <f t="shared" si="34"/>
        <v>33.84615385</v>
      </c>
      <c r="AA79" s="104">
        <f t="shared" si="35"/>
        <v>60.13154133</v>
      </c>
      <c r="AB79" s="105">
        <f t="shared" si="36"/>
        <v>64.23193308</v>
      </c>
      <c r="AC79" s="106">
        <f t="shared" si="37"/>
        <v>87.18404898</v>
      </c>
      <c r="AD79" s="7" t="str">
        <f t="shared" si="38"/>
        <v>Honda CRF 250 L</v>
      </c>
    </row>
    <row r="80">
      <c r="A80" s="7" t="str">
        <f t="shared" si="24"/>
        <v>Honda CRF 250 Rally</v>
      </c>
      <c r="B80" s="7"/>
      <c r="C80" s="96"/>
      <c r="D80" s="97">
        <f t="shared" si="27"/>
        <v>42.87464629</v>
      </c>
      <c r="F80" s="83"/>
      <c r="G80" s="83"/>
      <c r="H80" s="83"/>
      <c r="I80" s="98">
        <f t="shared" ref="I80:M80" si="67">I18/Max(I$2:I$60)*100</f>
        <v>64.14285714</v>
      </c>
      <c r="J80" s="98">
        <f t="shared" si="67"/>
        <v>79.27384615</v>
      </c>
      <c r="K80" s="98">
        <f t="shared" si="67"/>
        <v>79.62087619</v>
      </c>
      <c r="L80" s="98">
        <f t="shared" si="67"/>
        <v>58.11965812</v>
      </c>
      <c r="M80" s="98">
        <f t="shared" si="67"/>
        <v>47.03683128</v>
      </c>
      <c r="N80" s="83"/>
      <c r="O80" s="83"/>
      <c r="P80" s="83"/>
      <c r="Q80" s="99">
        <f t="shared" ref="Q80:R80" si="68">Min(Q$2:Q$60)/Q18*100</f>
        <v>65.58686931</v>
      </c>
      <c r="R80" s="99">
        <f t="shared" si="68"/>
        <v>65.60509554</v>
      </c>
      <c r="S80" s="100">
        <f t="shared" si="30"/>
        <v>64.11290323</v>
      </c>
      <c r="T80" s="96"/>
      <c r="U80" s="96"/>
      <c r="V80" s="101">
        <f t="shared" si="31"/>
        <v>82.00636943</v>
      </c>
      <c r="W80" s="96"/>
      <c r="X80" s="102">
        <f t="shared" si="32"/>
        <v>28.85714286</v>
      </c>
      <c r="Y80" s="103">
        <f t="shared" si="33"/>
        <v>92.30769231</v>
      </c>
      <c r="Z80" s="102">
        <f t="shared" si="34"/>
        <v>44.3956044</v>
      </c>
      <c r="AA80" s="104">
        <f t="shared" si="35"/>
        <v>62.67362811</v>
      </c>
      <c r="AB80" s="105">
        <f t="shared" si="36"/>
        <v>67.61414479</v>
      </c>
      <c r="AC80" s="106">
        <f t="shared" si="37"/>
        <v>96.1337309</v>
      </c>
      <c r="AD80" s="7" t="str">
        <f t="shared" si="38"/>
        <v>Honda CRF 250 Rally</v>
      </c>
    </row>
    <row r="81">
      <c r="A81" s="7" t="str">
        <f t="shared" si="24"/>
        <v>Honda CRF 450 L</v>
      </c>
      <c r="B81" s="7"/>
      <c r="C81" s="96"/>
      <c r="D81" s="97">
        <f t="shared" si="27"/>
        <v>42.87464629</v>
      </c>
      <c r="F81" s="83"/>
      <c r="G81" s="83"/>
      <c r="H81" s="83"/>
      <c r="I81" s="98">
        <f t="shared" ref="I81:M81" si="69">I19/Max(I$2:I$60)*100</f>
        <v>35.71428571</v>
      </c>
      <c r="J81" s="98">
        <f t="shared" si="69"/>
        <v>62.49785849</v>
      </c>
      <c r="K81" s="98">
        <f t="shared" si="69"/>
        <v>99.47428571</v>
      </c>
      <c r="L81" s="98">
        <f t="shared" si="69"/>
        <v>98.9010989</v>
      </c>
      <c r="M81" s="98">
        <f t="shared" si="69"/>
        <v>100</v>
      </c>
      <c r="N81" s="83"/>
      <c r="O81" s="83"/>
      <c r="P81" s="83"/>
      <c r="Q81" s="99">
        <f t="shared" ref="Q81:R81" si="70">Min(Q$2:Q$60)/Q19*100</f>
        <v>78.25534281</v>
      </c>
      <c r="R81" s="99">
        <f t="shared" si="70"/>
        <v>78.6259542</v>
      </c>
      <c r="S81" s="100">
        <f t="shared" si="30"/>
        <v>40.32258065</v>
      </c>
      <c r="T81" s="96"/>
      <c r="U81" s="96"/>
      <c r="V81" s="101">
        <f t="shared" si="31"/>
        <v>90.44585987</v>
      </c>
      <c r="W81" s="96"/>
      <c r="X81" s="102">
        <f t="shared" si="32"/>
        <v>21.71428571</v>
      </c>
      <c r="Y81" s="103">
        <f t="shared" si="33"/>
        <v>71.42857143</v>
      </c>
      <c r="Z81" s="102">
        <f t="shared" si="34"/>
        <v>25.85034014</v>
      </c>
      <c r="AA81" s="104">
        <f t="shared" si="35"/>
        <v>53.2116778</v>
      </c>
      <c r="AB81" s="105">
        <f t="shared" si="36"/>
        <v>55.50828982</v>
      </c>
      <c r="AC81" s="106">
        <f t="shared" si="37"/>
        <v>192.5838471</v>
      </c>
      <c r="AD81" s="7" t="str">
        <f t="shared" si="38"/>
        <v>Honda CRF 450 L</v>
      </c>
    </row>
    <row r="82">
      <c r="A82" s="7" t="str">
        <f t="shared" si="24"/>
        <v>Honda XRE 300 ABS</v>
      </c>
      <c r="B82" s="7"/>
      <c r="C82" s="96"/>
      <c r="D82" s="97">
        <f t="shared" si="27"/>
        <v>43.21628233</v>
      </c>
      <c r="F82" s="83"/>
      <c r="G82" s="83"/>
      <c r="H82" s="83"/>
      <c r="I82" s="98">
        <f t="shared" ref="I82:M82" si="71">I20/Max(I$2:I$60)*100</f>
        <v>55.87203606</v>
      </c>
      <c r="J82" s="98">
        <f t="shared" si="71"/>
        <v>84.20386198</v>
      </c>
      <c r="K82" s="98">
        <f t="shared" si="71"/>
        <v>85.66929134</v>
      </c>
      <c r="L82" s="98">
        <f t="shared" si="71"/>
        <v>57.69230769</v>
      </c>
      <c r="M82" s="98">
        <f t="shared" si="71"/>
        <v>50.23786089</v>
      </c>
      <c r="N82" s="83"/>
      <c r="O82" s="83"/>
      <c r="P82" s="83"/>
      <c r="Q82" s="99">
        <f t="shared" ref="Q82:R82" si="72">Min(Q$2:Q$60)/Q20*100</f>
        <v>66.55405405</v>
      </c>
      <c r="R82" s="99">
        <f t="shared" si="72"/>
        <v>64.77987421</v>
      </c>
      <c r="S82" s="100">
        <f t="shared" si="30"/>
        <v>62.5</v>
      </c>
      <c r="T82" s="96"/>
      <c r="U82" s="96"/>
      <c r="V82" s="101">
        <f t="shared" si="31"/>
        <v>74.84076433</v>
      </c>
      <c r="W82" s="96"/>
      <c r="X82" s="102">
        <f t="shared" si="32"/>
        <v>38.85714286</v>
      </c>
      <c r="Y82" s="103">
        <f t="shared" si="33"/>
        <v>85.71428571</v>
      </c>
      <c r="Z82" s="102">
        <f t="shared" si="34"/>
        <v>55.51020408</v>
      </c>
      <c r="AA82" s="104">
        <f t="shared" si="35"/>
        <v>62.96346621</v>
      </c>
      <c r="AB82" s="105">
        <f t="shared" si="36"/>
        <v>68.25331605</v>
      </c>
      <c r="AC82" s="106">
        <f t="shared" si="37"/>
        <v>67.39599284</v>
      </c>
      <c r="AD82" s="7" t="str">
        <f t="shared" si="38"/>
        <v>Honda XRE 300 ABS</v>
      </c>
    </row>
    <row r="83">
      <c r="A83" s="35" t="str">
        <f t="shared" si="24"/>
        <v>Honda NX 250 Dominator (MD21)</v>
      </c>
      <c r="B83" s="7"/>
      <c r="C83" s="96"/>
      <c r="D83" s="97">
        <f t="shared" si="27"/>
        <v>43.72373161</v>
      </c>
      <c r="F83" s="83"/>
      <c r="G83" s="83"/>
      <c r="H83" s="83"/>
      <c r="I83" s="98">
        <f t="shared" ref="I83:M83" si="73">I21/Max(I$2:I$60)*100</f>
        <v>66.97647734</v>
      </c>
      <c r="J83" s="98">
        <f t="shared" si="73"/>
        <v>81.00092678</v>
      </c>
      <c r="K83" s="98">
        <f t="shared" si="73"/>
        <v>77.91355311</v>
      </c>
      <c r="L83" s="98">
        <f t="shared" si="73"/>
        <v>56.04395604</v>
      </c>
      <c r="M83" s="98">
        <f t="shared" si="73"/>
        <v>44.38434829</v>
      </c>
      <c r="N83" s="83"/>
      <c r="O83" s="83"/>
      <c r="P83" s="83"/>
      <c r="Q83" s="99">
        <f t="shared" ref="Q83:R83" si="74">Min(Q$2:Q$60)/Q21*100</f>
        <v>83.47457627</v>
      </c>
      <c r="R83" s="99">
        <f t="shared" si="74"/>
        <v>77.44360902</v>
      </c>
      <c r="S83" s="100">
        <f t="shared" si="30"/>
        <v>72.58064516</v>
      </c>
      <c r="T83" s="96"/>
      <c r="U83" s="96"/>
      <c r="V83" s="101">
        <f t="shared" si="31"/>
        <v>66.87898089</v>
      </c>
      <c r="W83" s="96"/>
      <c r="X83" s="102">
        <f t="shared" si="32"/>
        <v>25.71428571</v>
      </c>
      <c r="Y83" s="103">
        <f t="shared" si="33"/>
        <v>88.23529412</v>
      </c>
      <c r="Z83" s="102">
        <f t="shared" si="34"/>
        <v>37.81512605</v>
      </c>
      <c r="AA83" s="104">
        <f t="shared" si="35"/>
        <v>61.63870807</v>
      </c>
      <c r="AB83" s="105">
        <f t="shared" si="36"/>
        <v>67.01847123</v>
      </c>
      <c r="AC83" s="21"/>
      <c r="AD83" s="35" t="str">
        <f t="shared" si="38"/>
        <v>Honda NX 250 Dominator (MD21)</v>
      </c>
    </row>
    <row r="84">
      <c r="A84" s="7" t="str">
        <f t="shared" si="24"/>
        <v>Honda NX4 Falcon</v>
      </c>
      <c r="B84" s="7"/>
      <c r="C84" s="96"/>
      <c r="D84" s="97">
        <f t="shared" si="27"/>
        <v>47.4341649</v>
      </c>
      <c r="F84" s="83"/>
      <c r="G84" s="83"/>
      <c r="H84" s="83"/>
      <c r="I84" s="98">
        <f t="shared" ref="I84:M84" si="75">I22/Max(I$2:I$60)*100</f>
        <v>49.31586504</v>
      </c>
      <c r="J84" s="98">
        <f t="shared" si="75"/>
        <v>75.7943564</v>
      </c>
      <c r="K84" s="98">
        <f t="shared" si="75"/>
        <v>75.71640212</v>
      </c>
      <c r="L84" s="98">
        <f t="shared" si="75"/>
        <v>50</v>
      </c>
      <c r="M84" s="98">
        <f t="shared" si="75"/>
        <v>38.48114863</v>
      </c>
      <c r="N84" s="83"/>
      <c r="O84" s="83"/>
      <c r="P84" s="83"/>
      <c r="Q84" s="99">
        <f t="shared" ref="Q84:R84" si="76">Min(Q$2:Q$60)/Q22*100</f>
        <v>65.23178808</v>
      </c>
      <c r="R84" s="99">
        <f t="shared" si="76"/>
        <v>61.30952381</v>
      </c>
      <c r="S84" s="100">
        <f t="shared" si="30"/>
        <v>62.5</v>
      </c>
      <c r="T84" s="96"/>
      <c r="U84" s="96"/>
      <c r="V84" s="101">
        <f t="shared" si="31"/>
        <v>66.08280255</v>
      </c>
      <c r="W84" s="96"/>
      <c r="X84" s="102">
        <f t="shared" si="32"/>
        <v>42.85714286</v>
      </c>
      <c r="Y84" s="103">
        <f t="shared" si="33"/>
        <v>85.71428571</v>
      </c>
      <c r="Z84" s="102">
        <f t="shared" si="34"/>
        <v>61.2244898</v>
      </c>
      <c r="AA84" s="104">
        <f t="shared" si="35"/>
        <v>63.08522789</v>
      </c>
      <c r="AB84" s="105">
        <f t="shared" si="36"/>
        <v>67.62094375</v>
      </c>
      <c r="AC84" s="106">
        <f>AA22/AB84</f>
        <v>68.02626146</v>
      </c>
      <c r="AD84" s="7" t="str">
        <f t="shared" si="38"/>
        <v>Honda NX4 Falcon</v>
      </c>
    </row>
    <row r="85">
      <c r="A85" s="35" t="str">
        <f t="shared" si="24"/>
        <v>Honda NX 650 Dominator (RD02)</v>
      </c>
      <c r="B85" s="7"/>
      <c r="C85" s="96"/>
      <c r="D85" s="97">
        <f t="shared" si="27"/>
        <v>56.8796459</v>
      </c>
      <c r="F85" s="83"/>
      <c r="G85" s="83"/>
      <c r="H85" s="83"/>
      <c r="I85" s="98">
        <f t="shared" ref="I85:M85" si="77">I23/Max(I$2:I$60)*100</f>
        <v>43.82431233</v>
      </c>
      <c r="J85" s="98">
        <f t="shared" si="77"/>
        <v>72.16913521</v>
      </c>
      <c r="K85" s="98">
        <f t="shared" si="77"/>
        <v>74.88831169</v>
      </c>
      <c r="L85" s="98">
        <f t="shared" si="77"/>
        <v>50.34965035</v>
      </c>
      <c r="M85" s="98">
        <f t="shared" si="77"/>
        <v>38.32644628</v>
      </c>
      <c r="N85" s="83"/>
      <c r="O85" s="83"/>
      <c r="P85" s="83"/>
      <c r="Q85" s="99">
        <f t="shared" ref="Q85:R85" si="78">Min(Q$2:Q$60)/Q23*100</f>
        <v>64.80263158</v>
      </c>
      <c r="R85" s="99">
        <f t="shared" si="78"/>
        <v>61.30952381</v>
      </c>
      <c r="S85" s="100">
        <f t="shared" si="30"/>
        <v>71.37096774</v>
      </c>
      <c r="T85" s="96"/>
      <c r="U85" s="96"/>
      <c r="V85" s="101">
        <f t="shared" si="31"/>
        <v>66.08280255</v>
      </c>
      <c r="W85" s="96"/>
      <c r="X85" s="102">
        <f t="shared" si="32"/>
        <v>37.14285714</v>
      </c>
      <c r="Y85" s="103">
        <f t="shared" si="33"/>
        <v>56.60377358</v>
      </c>
      <c r="Z85" s="102">
        <f t="shared" si="34"/>
        <v>35.04043127</v>
      </c>
      <c r="AA85" s="104">
        <f t="shared" si="35"/>
        <v>56.52643751</v>
      </c>
      <c r="AB85" s="105">
        <f t="shared" si="36"/>
        <v>57.08519669</v>
      </c>
      <c r="AC85" s="98"/>
      <c r="AD85" s="92" t="str">
        <f t="shared" si="38"/>
        <v>Honda NX 650 Dominator (RD02)</v>
      </c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</row>
    <row r="86">
      <c r="A86" s="7" t="str">
        <f t="shared" si="24"/>
        <v>Honda CB 500 X</v>
      </c>
      <c r="B86" s="7"/>
      <c r="C86" s="96"/>
      <c r="D86" s="97">
        <f t="shared" si="27"/>
        <v>59.40885258</v>
      </c>
      <c r="F86" s="83"/>
      <c r="G86" s="83"/>
      <c r="H86" s="83"/>
      <c r="I86" s="98">
        <f t="shared" ref="I86:M86" si="79">I24/Max(I$2:I$60)*100</f>
        <v>65.36851683</v>
      </c>
      <c r="J86" s="98">
        <f t="shared" si="79"/>
        <v>80.05879471</v>
      </c>
      <c r="K86" s="98">
        <f t="shared" si="79"/>
        <v>79.82984127</v>
      </c>
      <c r="L86" s="98">
        <f t="shared" si="79"/>
        <v>61.06508876</v>
      </c>
      <c r="M86" s="98">
        <f t="shared" si="79"/>
        <v>49.55030271</v>
      </c>
      <c r="N86" s="83"/>
      <c r="O86" s="83"/>
      <c r="P86" s="83"/>
      <c r="Q86" s="99">
        <f t="shared" ref="Q86:R86" si="80">Min(Q$2:Q$60)/Q24*100</f>
        <v>55.33707865</v>
      </c>
      <c r="R86" s="99">
        <f t="shared" si="80"/>
        <v>52.28426396</v>
      </c>
      <c r="S86" s="100">
        <f t="shared" si="30"/>
        <v>74.59677419</v>
      </c>
      <c r="T86" s="96"/>
      <c r="U86" s="96"/>
      <c r="V86" s="101">
        <f t="shared" si="31"/>
        <v>45.38216561</v>
      </c>
      <c r="W86" s="96"/>
      <c r="X86" s="102">
        <f t="shared" si="32"/>
        <v>50.57142857</v>
      </c>
      <c r="Y86" s="103">
        <f t="shared" si="33"/>
        <v>88.23529412</v>
      </c>
      <c r="Z86" s="102">
        <f t="shared" si="34"/>
        <v>74.3697479</v>
      </c>
      <c r="AA86" s="104">
        <f t="shared" si="35"/>
        <v>64.04388647</v>
      </c>
      <c r="AB86" s="105">
        <f t="shared" si="36"/>
        <v>65.75549142</v>
      </c>
      <c r="AC86" s="106">
        <f>AA24/AB86</f>
        <v>106.3029087</v>
      </c>
      <c r="AD86" s="7" t="str">
        <f t="shared" si="38"/>
        <v>Honda CB 500 X</v>
      </c>
    </row>
    <row r="87">
      <c r="A87" s="35" t="str">
        <f t="shared" si="24"/>
        <v>Honda XL 600 V Transalp PD06</v>
      </c>
      <c r="B87" s="7"/>
      <c r="C87" s="96"/>
      <c r="D87" s="97">
        <f t="shared" si="27"/>
        <v>60.63390626</v>
      </c>
      <c r="F87" s="83"/>
      <c r="G87" s="83"/>
      <c r="H87" s="83"/>
      <c r="I87" s="98">
        <f t="shared" ref="I87:M87" si="81">I25/Max(I$2:I$60)*100</f>
        <v>55.01102671</v>
      </c>
      <c r="J87" s="98">
        <f t="shared" si="81"/>
        <v>76.71196728</v>
      </c>
      <c r="K87" s="98">
        <f t="shared" si="81"/>
        <v>84.55314286</v>
      </c>
      <c r="L87" s="98">
        <f t="shared" si="81"/>
        <v>61.53846154</v>
      </c>
      <c r="M87" s="98">
        <f t="shared" si="81"/>
        <v>52.88888889</v>
      </c>
      <c r="N87" s="83"/>
      <c r="O87" s="83"/>
      <c r="P87" s="83"/>
      <c r="Q87" s="99">
        <f t="shared" ref="Q87:R87" si="82">Min(Q$2:Q$60)/Q25*100</f>
        <v>53.82513661</v>
      </c>
      <c r="R87" s="99">
        <f t="shared" si="82"/>
        <v>50.99009901</v>
      </c>
      <c r="S87" s="100">
        <f t="shared" si="30"/>
        <v>72.58064516</v>
      </c>
      <c r="T87" s="96"/>
      <c r="U87" s="96"/>
      <c r="V87" s="101">
        <f t="shared" si="31"/>
        <v>62.10191083</v>
      </c>
      <c r="W87" s="96"/>
      <c r="X87" s="102">
        <f t="shared" si="32"/>
        <v>51.42857143</v>
      </c>
      <c r="Y87" s="103">
        <f t="shared" si="33"/>
        <v>57.69230769</v>
      </c>
      <c r="Z87" s="102">
        <f t="shared" si="34"/>
        <v>49.45054945</v>
      </c>
      <c r="AA87" s="104">
        <f t="shared" si="35"/>
        <v>58.42105165</v>
      </c>
      <c r="AB87" s="105">
        <f t="shared" si="36"/>
        <v>58.61921418</v>
      </c>
      <c r="AC87" s="98"/>
      <c r="AD87" s="35" t="str">
        <f t="shared" si="38"/>
        <v>Honda XL 600 V Transalp PD06</v>
      </c>
    </row>
    <row r="88">
      <c r="A88" s="7" t="str">
        <f t="shared" si="24"/>
        <v>Honda CRF 1100 Africa Twin</v>
      </c>
      <c r="B88" s="7"/>
      <c r="C88" s="96"/>
      <c r="D88" s="97">
        <f t="shared" si="27"/>
        <v>86.60254038</v>
      </c>
      <c r="F88" s="83"/>
      <c r="G88" s="83"/>
      <c r="H88" s="83"/>
      <c r="I88" s="98">
        <f t="shared" ref="I88:M88" si="83">I26/Max(I$2:I$60)*100</f>
        <v>60.35582499</v>
      </c>
      <c r="J88" s="98">
        <f t="shared" si="83"/>
        <v>84.94181096</v>
      </c>
      <c r="K88" s="98">
        <f t="shared" si="83"/>
        <v>80</v>
      </c>
      <c r="L88" s="98">
        <f t="shared" si="83"/>
        <v>55.38461538</v>
      </c>
      <c r="M88" s="98">
        <f t="shared" si="83"/>
        <v>45.03676471</v>
      </c>
      <c r="N88" s="83"/>
      <c r="O88" s="83"/>
      <c r="P88" s="83"/>
      <c r="Q88" s="99">
        <f t="shared" ref="Q88:R88" si="84">Min(Q$2:Q$60)/Q26*100</f>
        <v>46.1769256</v>
      </c>
      <c r="R88" s="99">
        <f t="shared" si="84"/>
        <v>45.57522124</v>
      </c>
      <c r="S88" s="100">
        <f t="shared" si="30"/>
        <v>88.70967742</v>
      </c>
      <c r="T88" s="96"/>
      <c r="U88" s="96"/>
      <c r="V88" s="101">
        <f t="shared" si="31"/>
        <v>71.65605096</v>
      </c>
      <c r="W88" s="96"/>
      <c r="X88" s="102">
        <f t="shared" si="32"/>
        <v>53.71428571</v>
      </c>
      <c r="Y88" s="103">
        <f t="shared" si="33"/>
        <v>61.2244898</v>
      </c>
      <c r="Z88" s="102">
        <f t="shared" si="34"/>
        <v>54.81049563</v>
      </c>
      <c r="AA88" s="104">
        <f t="shared" si="35"/>
        <v>66.20315679</v>
      </c>
      <c r="AB88" s="105">
        <f t="shared" si="36"/>
        <v>62.90534633</v>
      </c>
      <c r="AC88" s="106">
        <f t="shared" ref="AC88:AC100" si="87">AA26/AB88</f>
        <v>229.710205</v>
      </c>
      <c r="AD88" s="7" t="str">
        <f t="shared" si="38"/>
        <v>Honda CRF 1100 Africa Twin</v>
      </c>
    </row>
    <row r="89">
      <c r="A89" s="107" t="str">
        <f t="shared" si="24"/>
        <v>Husqvarna 701 LR (2020)</v>
      </c>
      <c r="B89" s="7"/>
      <c r="C89" s="96"/>
      <c r="D89" s="97">
        <f t="shared" si="27"/>
        <v>74.26106572</v>
      </c>
      <c r="F89" s="83"/>
      <c r="G89" s="83"/>
      <c r="H89" s="83"/>
      <c r="I89" s="98">
        <f t="shared" ref="I89:M89" si="85">I27/Max(I$2:I$60)*100</f>
        <v>69.41867656</v>
      </c>
      <c r="J89" s="98">
        <f t="shared" si="85"/>
        <v>93.00699301</v>
      </c>
      <c r="K89" s="98">
        <f t="shared" si="85"/>
        <v>81.23733333</v>
      </c>
      <c r="L89" s="98">
        <f t="shared" si="85"/>
        <v>56.80473373</v>
      </c>
      <c r="M89" s="98">
        <f t="shared" si="85"/>
        <v>46.90598291</v>
      </c>
      <c r="N89" s="83"/>
      <c r="O89" s="83"/>
      <c r="P89" s="83"/>
      <c r="Q89" s="99">
        <f t="shared" ref="Q89:R89" si="86">Min(Q$2:Q$60)/Q27*100</f>
        <v>63.5483871</v>
      </c>
      <c r="R89" s="99">
        <f t="shared" si="86"/>
        <v>60.58823529</v>
      </c>
      <c r="S89" s="100">
        <f t="shared" si="30"/>
        <v>78.62903226</v>
      </c>
      <c r="T89" s="96"/>
      <c r="U89" s="96"/>
      <c r="V89" s="101">
        <f t="shared" si="31"/>
        <v>79.61783439</v>
      </c>
      <c r="W89" s="96"/>
      <c r="X89" s="102">
        <f t="shared" si="32"/>
        <v>71.42857143</v>
      </c>
      <c r="Y89" s="103">
        <f t="shared" si="33"/>
        <v>66.66666667</v>
      </c>
      <c r="Z89" s="102">
        <f t="shared" si="34"/>
        <v>79.36507937</v>
      </c>
      <c r="AA89" s="104">
        <f t="shared" si="35"/>
        <v>72.81376614</v>
      </c>
      <c r="AB89" s="105">
        <f t="shared" si="36"/>
        <v>73.22294699</v>
      </c>
      <c r="AC89" s="106">
        <f t="shared" si="87"/>
        <v>155.6206144</v>
      </c>
      <c r="AD89" s="107" t="str">
        <f t="shared" si="38"/>
        <v>Husqvarna 701 LR (2020)</v>
      </c>
    </row>
    <row r="90">
      <c r="A90" s="7" t="str">
        <f t="shared" si="24"/>
        <v>Kawasaki KLX 250</v>
      </c>
      <c r="B90" s="7"/>
      <c r="C90" s="96"/>
      <c r="D90" s="97">
        <f t="shared" si="27"/>
        <v>40.21998333</v>
      </c>
      <c r="F90" s="83"/>
      <c r="G90" s="83"/>
      <c r="H90" s="83"/>
      <c r="I90" s="98">
        <f t="shared" ref="I90:M90" si="88">I28/Max(I$2:I$60)*100</f>
        <v>56.6724039</v>
      </c>
      <c r="J90" s="98">
        <f t="shared" si="88"/>
        <v>72.19647822</v>
      </c>
      <c r="K90" s="98">
        <f t="shared" si="88"/>
        <v>72.41558442</v>
      </c>
      <c r="L90" s="98">
        <f t="shared" si="88"/>
        <v>49.45054945</v>
      </c>
      <c r="M90" s="98">
        <f t="shared" si="88"/>
        <v>36.39914773</v>
      </c>
      <c r="N90" s="83"/>
      <c r="O90" s="83"/>
      <c r="P90" s="83"/>
      <c r="Q90" s="99">
        <f t="shared" ref="Q90:R90" si="89">Min(Q$2:Q$60)/Q28*100</f>
        <v>74.17029047</v>
      </c>
      <c r="R90" s="99">
        <f t="shared" si="89"/>
        <v>74.63768116</v>
      </c>
      <c r="S90" s="100">
        <f t="shared" si="30"/>
        <v>72.98387097</v>
      </c>
      <c r="T90" s="96"/>
      <c r="U90" s="96"/>
      <c r="V90" s="101">
        <f t="shared" si="31"/>
        <v>77.22929936</v>
      </c>
      <c r="W90" s="96"/>
      <c r="X90" s="102">
        <f t="shared" si="32"/>
        <v>22</v>
      </c>
      <c r="Y90" s="103">
        <f t="shared" si="33"/>
        <v>88.23529412</v>
      </c>
      <c r="Z90" s="102">
        <f t="shared" si="34"/>
        <v>32.35294118</v>
      </c>
      <c r="AA90" s="104">
        <f t="shared" si="35"/>
        <v>60.34771813</v>
      </c>
      <c r="AB90" s="105">
        <f t="shared" si="36"/>
        <v>65.36706943</v>
      </c>
      <c r="AC90" s="106">
        <f t="shared" si="87"/>
        <v>76.49111462</v>
      </c>
      <c r="AD90" s="7" t="str">
        <f t="shared" si="38"/>
        <v>Kawasaki KLX 250</v>
      </c>
    </row>
    <row r="91">
      <c r="A91" s="7" t="str">
        <f t="shared" si="24"/>
        <v>Kawasaki Versys X-300</v>
      </c>
      <c r="B91" s="7"/>
      <c r="C91" s="96"/>
      <c r="D91" s="97">
        <f t="shared" si="27"/>
        <v>54.23261445</v>
      </c>
      <c r="F91" s="83"/>
      <c r="G91" s="83"/>
      <c r="H91" s="83"/>
      <c r="I91" s="98">
        <f t="shared" ref="I91:M91" si="90">I29/Max(I$2:I$60)*100</f>
        <v>86.67953668</v>
      </c>
      <c r="J91" s="98">
        <f t="shared" si="90"/>
        <v>76.13825364</v>
      </c>
      <c r="K91" s="98">
        <f t="shared" si="90"/>
        <v>76.56152381</v>
      </c>
      <c r="L91" s="98">
        <f t="shared" si="90"/>
        <v>53.07692308</v>
      </c>
      <c r="M91" s="98">
        <f t="shared" si="90"/>
        <v>41.30516493</v>
      </c>
      <c r="N91" s="83"/>
      <c r="O91" s="83"/>
      <c r="P91" s="83"/>
      <c r="Q91" s="99">
        <f t="shared" ref="Q91:R91" si="91">Min(Q$2:Q$60)/Q29*100</f>
        <v>60.23543801</v>
      </c>
      <c r="R91" s="99">
        <f t="shared" si="91"/>
        <v>58.85714286</v>
      </c>
      <c r="S91" s="100">
        <f t="shared" si="30"/>
        <v>68.5483871</v>
      </c>
      <c r="T91" s="96"/>
      <c r="U91" s="96"/>
      <c r="V91" s="101">
        <f t="shared" si="31"/>
        <v>44.26751592</v>
      </c>
      <c r="W91" s="96"/>
      <c r="X91" s="102">
        <f t="shared" si="32"/>
        <v>48.57142857</v>
      </c>
      <c r="Y91" s="103">
        <f t="shared" si="33"/>
        <v>76.92307692</v>
      </c>
      <c r="Z91" s="102">
        <f t="shared" si="34"/>
        <v>62.27106227</v>
      </c>
      <c r="AA91" s="104">
        <f t="shared" si="35"/>
        <v>59.94424649</v>
      </c>
      <c r="AB91" s="105">
        <f t="shared" si="36"/>
        <v>61.44060415</v>
      </c>
      <c r="AC91" s="106">
        <f t="shared" si="87"/>
        <v>94.31873401</v>
      </c>
      <c r="AD91" s="7" t="str">
        <f t="shared" si="38"/>
        <v>Kawasaki Versys X-300</v>
      </c>
    </row>
    <row r="92">
      <c r="A92" s="7" t="str">
        <f t="shared" si="24"/>
        <v>KTM Freeride 250 F</v>
      </c>
      <c r="B92" s="7"/>
      <c r="C92" s="96"/>
      <c r="D92" s="97">
        <f t="shared" si="27"/>
        <v>38.82464348</v>
      </c>
      <c r="F92" s="83"/>
      <c r="G92" s="83"/>
      <c r="H92" s="83"/>
      <c r="I92" s="98">
        <f t="shared" ref="I92:M92" si="92">I30/Max(I$2:I$60)*100</f>
        <v>52.59714286</v>
      </c>
      <c r="J92" s="98">
        <f t="shared" si="92"/>
        <v>63.13846154</v>
      </c>
      <c r="K92" s="98">
        <f t="shared" si="92"/>
        <v>77.33519164</v>
      </c>
      <c r="L92" s="98">
        <f t="shared" si="92"/>
        <v>56.85618729</v>
      </c>
      <c r="M92" s="98">
        <f t="shared" si="92"/>
        <v>44.69335454</v>
      </c>
      <c r="N92" s="83"/>
      <c r="O92" s="83"/>
      <c r="P92" s="83"/>
      <c r="Q92" s="99">
        <f t="shared" ref="Q92:R92" si="93">Min(Q$2:Q$60)/Q30*100</f>
        <v>100</v>
      </c>
      <c r="R92" s="99">
        <f t="shared" si="93"/>
        <v>100</v>
      </c>
      <c r="S92" s="100">
        <f t="shared" si="30"/>
        <v>40.32258065</v>
      </c>
      <c r="T92" s="96"/>
      <c r="U92" s="96"/>
      <c r="V92" s="101">
        <f t="shared" si="31"/>
        <v>81.21019108</v>
      </c>
      <c r="W92" s="96"/>
      <c r="X92" s="102">
        <f t="shared" si="32"/>
        <v>15.71428571</v>
      </c>
      <c r="Y92" s="103">
        <f t="shared" si="33"/>
        <v>85.71428571</v>
      </c>
      <c r="Z92" s="102">
        <f t="shared" si="34"/>
        <v>22.44897959</v>
      </c>
      <c r="AA92" s="104">
        <f t="shared" si="35"/>
        <v>53.87897899</v>
      </c>
      <c r="AB92" s="105">
        <f t="shared" si="36"/>
        <v>57.52832555</v>
      </c>
      <c r="AC92" s="106">
        <f t="shared" si="87"/>
        <v>140.765439</v>
      </c>
      <c r="AD92" s="7" t="str">
        <f t="shared" si="38"/>
        <v>KTM Freeride 250 F</v>
      </c>
    </row>
    <row r="93">
      <c r="A93" s="7" t="str">
        <f t="shared" si="24"/>
        <v>KTM 390 Adventure</v>
      </c>
      <c r="B93" s="7"/>
      <c r="C93" s="96"/>
      <c r="D93" s="97">
        <f t="shared" si="27"/>
        <v>56.8796459</v>
      </c>
      <c r="F93" s="83"/>
      <c r="G93" s="83"/>
      <c r="H93" s="83"/>
      <c r="I93" s="98">
        <f t="shared" ref="I93:M93" si="94">I31/Max(I$2:I$60)*100</f>
        <v>75.66449636</v>
      </c>
      <c r="J93" s="98">
        <f t="shared" si="94"/>
        <v>86.98700763</v>
      </c>
      <c r="K93" s="98">
        <f t="shared" si="94"/>
        <v>78.42077922</v>
      </c>
      <c r="L93" s="98">
        <f t="shared" si="94"/>
        <v>59.34065934</v>
      </c>
      <c r="M93" s="98">
        <f t="shared" si="94"/>
        <v>47.30113636</v>
      </c>
      <c r="N93" s="83"/>
      <c r="O93" s="83"/>
      <c r="P93" s="83"/>
      <c r="Q93" s="99">
        <f t="shared" ref="Q93:R93" si="95">Min(Q$2:Q$60)/Q31*100</f>
        <v>62.34177215</v>
      </c>
      <c r="R93" s="99">
        <f t="shared" si="95"/>
        <v>59.88372093</v>
      </c>
      <c r="S93" s="100">
        <f t="shared" si="30"/>
        <v>81.85483871</v>
      </c>
      <c r="T93" s="96"/>
      <c r="U93" s="96"/>
      <c r="V93" s="101">
        <f t="shared" si="31"/>
        <v>55.25477707</v>
      </c>
      <c r="W93" s="96"/>
      <c r="X93" s="102">
        <f t="shared" si="32"/>
        <v>41.42857143</v>
      </c>
      <c r="Y93" s="103">
        <f t="shared" si="33"/>
        <v>85.71428571</v>
      </c>
      <c r="Z93" s="102">
        <f t="shared" si="34"/>
        <v>59.18367347</v>
      </c>
      <c r="AA93" s="104">
        <f t="shared" si="35"/>
        <v>65.38666139</v>
      </c>
      <c r="AB93" s="105">
        <f t="shared" si="36"/>
        <v>67.77814709</v>
      </c>
      <c r="AC93" s="106">
        <f t="shared" si="87"/>
        <v>91.40114131</v>
      </c>
      <c r="AD93" s="7" t="str">
        <f t="shared" si="38"/>
        <v>KTM 390 Adventure</v>
      </c>
    </row>
    <row r="94">
      <c r="A94" s="7" t="str">
        <f t="shared" si="24"/>
        <v>KTM 450 Rally</v>
      </c>
      <c r="B94" s="7"/>
      <c r="C94" s="96"/>
      <c r="D94" s="97">
        <f t="shared" si="27"/>
        <v>71.7430054</v>
      </c>
      <c r="F94" s="83"/>
      <c r="G94" s="83"/>
      <c r="H94" s="83"/>
      <c r="I94" s="98">
        <f t="shared" ref="I94:M94" si="96">I32/Max(I$2:I$60)*100</f>
        <v>100</v>
      </c>
      <c r="J94" s="98">
        <f t="shared" si="96"/>
        <v>0</v>
      </c>
      <c r="K94" s="98">
        <f t="shared" si="96"/>
        <v>0</v>
      </c>
      <c r="L94" s="98">
        <f t="shared" si="96"/>
        <v>0</v>
      </c>
      <c r="M94" s="98">
        <f t="shared" si="96"/>
        <v>0</v>
      </c>
      <c r="N94" s="83"/>
      <c r="O94" s="83"/>
      <c r="P94" s="83"/>
      <c r="Q94" s="99">
        <f t="shared" ref="Q94:R94" si="97">Min(Q$2:Q$60)/Q32*100</f>
        <v>70.86330935</v>
      </c>
      <c r="R94" s="99">
        <f t="shared" si="97"/>
        <v>58.85714286</v>
      </c>
      <c r="S94" s="100">
        <f t="shared" si="30"/>
        <v>48.38709677</v>
      </c>
      <c r="T94" s="96"/>
      <c r="U94" s="96"/>
      <c r="V94" s="101">
        <f t="shared" si="31"/>
        <v>96.33757962</v>
      </c>
      <c r="W94" s="96"/>
      <c r="X94" s="102">
        <f t="shared" si="32"/>
        <v>100</v>
      </c>
      <c r="Y94" s="103">
        <f t="shared" si="33"/>
        <v>60</v>
      </c>
      <c r="Z94" s="102">
        <f t="shared" si="34"/>
        <v>100</v>
      </c>
      <c r="AA94" s="104">
        <f t="shared" si="35"/>
        <v>70.04479707</v>
      </c>
      <c r="AB94" s="105">
        <f t="shared" si="36"/>
        <v>72.3468448</v>
      </c>
      <c r="AC94" s="106">
        <f t="shared" si="87"/>
        <v>427.6620506</v>
      </c>
      <c r="AD94" s="7" t="str">
        <f t="shared" si="38"/>
        <v>KTM 450 Rally</v>
      </c>
    </row>
    <row r="95">
      <c r="A95" s="7" t="str">
        <f t="shared" si="24"/>
        <v>KTM 690 Enduro R</v>
      </c>
      <c r="B95" s="7"/>
      <c r="C95" s="96"/>
      <c r="D95" s="97">
        <f t="shared" si="27"/>
        <v>74.26106572</v>
      </c>
      <c r="F95" s="83"/>
      <c r="G95" s="83"/>
      <c r="H95" s="83"/>
      <c r="I95" s="98">
        <f t="shared" ref="I95:M95" si="98">I33/Max(I$2:I$60)*100</f>
        <v>69.41867656</v>
      </c>
      <c r="J95" s="98">
        <f t="shared" si="98"/>
        <v>93.00699301</v>
      </c>
      <c r="K95" s="98">
        <f t="shared" si="98"/>
        <v>81.23733333</v>
      </c>
      <c r="L95" s="98">
        <f t="shared" si="98"/>
        <v>56.80473373</v>
      </c>
      <c r="M95" s="98">
        <f t="shared" si="98"/>
        <v>46.90598291</v>
      </c>
      <c r="N95" s="83"/>
      <c r="O95" s="83"/>
      <c r="P95" s="83"/>
      <c r="Q95" s="99">
        <f t="shared" ref="Q95:R95" si="99">Min(Q$2:Q$60)/Q33*100</f>
        <v>67.46575342</v>
      </c>
      <c r="R95" s="99">
        <f t="shared" si="99"/>
        <v>64.375</v>
      </c>
      <c r="S95" s="100">
        <f t="shared" si="30"/>
        <v>78.62903226</v>
      </c>
      <c r="T95" s="96"/>
      <c r="U95" s="96"/>
      <c r="V95" s="101">
        <f t="shared" si="31"/>
        <v>79.61783439</v>
      </c>
      <c r="W95" s="96"/>
      <c r="X95" s="102">
        <f t="shared" si="32"/>
        <v>38.57142857</v>
      </c>
      <c r="Y95" s="103">
        <f t="shared" si="33"/>
        <v>71.42857143</v>
      </c>
      <c r="Z95" s="102">
        <f t="shared" si="34"/>
        <v>45.91836735</v>
      </c>
      <c r="AA95" s="104">
        <f t="shared" si="35"/>
        <v>67.91854166</v>
      </c>
      <c r="AB95" s="105">
        <f t="shared" si="36"/>
        <v>67.34525685</v>
      </c>
      <c r="AC95" s="106">
        <f t="shared" si="87"/>
        <v>160.3676414</v>
      </c>
      <c r="AD95" s="7" t="str">
        <f t="shared" si="38"/>
        <v>KTM 690 Enduro R</v>
      </c>
    </row>
    <row r="96">
      <c r="A96" s="7" t="str">
        <f t="shared" si="24"/>
        <v>KTM 790 Adventure S</v>
      </c>
      <c r="B96" s="7"/>
      <c r="C96" s="96"/>
      <c r="D96" s="97">
        <f t="shared" si="27"/>
        <v>83.57807199</v>
      </c>
      <c r="F96" s="83"/>
      <c r="G96" s="83"/>
      <c r="H96" s="83"/>
      <c r="I96" s="98">
        <f t="shared" ref="I96:M96" si="100">I34/Max(I$2:I$60)*100</f>
        <v>76.26497407</v>
      </c>
      <c r="J96" s="98">
        <f t="shared" si="100"/>
        <v>96.58226629</v>
      </c>
      <c r="K96" s="98">
        <f t="shared" si="100"/>
        <v>76.78716792</v>
      </c>
      <c r="L96" s="98">
        <f t="shared" si="100"/>
        <v>55.94405594</v>
      </c>
      <c r="M96" s="98">
        <f t="shared" si="100"/>
        <v>43.66471735</v>
      </c>
      <c r="N96" s="83"/>
      <c r="O96" s="83"/>
      <c r="P96" s="83"/>
      <c r="Q96" s="99">
        <f t="shared" ref="Q96:R96" si="101">Min(Q$2:Q$60)/Q34*100</f>
        <v>52.11640212</v>
      </c>
      <c r="R96" s="99">
        <f t="shared" si="101"/>
        <v>49.28229665</v>
      </c>
      <c r="S96" s="100">
        <f t="shared" si="30"/>
        <v>96.77419355</v>
      </c>
      <c r="T96" s="96"/>
      <c r="U96" s="96"/>
      <c r="V96" s="101">
        <f t="shared" si="31"/>
        <v>63.69426752</v>
      </c>
      <c r="W96" s="96"/>
      <c r="X96" s="102">
        <f t="shared" si="32"/>
        <v>57.14285714</v>
      </c>
      <c r="Y96" s="103">
        <f t="shared" si="33"/>
        <v>65.2173913</v>
      </c>
      <c r="Z96" s="102">
        <f t="shared" si="34"/>
        <v>62.11180124</v>
      </c>
      <c r="AA96" s="104">
        <f t="shared" si="35"/>
        <v>68.44842463</v>
      </c>
      <c r="AB96" s="105">
        <f t="shared" si="36"/>
        <v>66.50807477</v>
      </c>
      <c r="AC96" s="106">
        <f t="shared" si="87"/>
        <v>157.8755668</v>
      </c>
      <c r="AD96" s="7" t="str">
        <f t="shared" si="38"/>
        <v>KTM 790 Adventure S</v>
      </c>
    </row>
    <row r="97">
      <c r="A97" s="7" t="str">
        <f t="shared" si="24"/>
        <v>KTM 790 Adventure R</v>
      </c>
      <c r="B97" s="7"/>
      <c r="C97" s="96"/>
      <c r="D97" s="97">
        <f t="shared" si="27"/>
        <v>83.57807199</v>
      </c>
      <c r="F97" s="83"/>
      <c r="G97" s="83"/>
      <c r="H97" s="83"/>
      <c r="I97" s="98">
        <f t="shared" ref="I97:M97" si="102">I35/Max(I$2:I$60)*100</f>
        <v>76.26497407</v>
      </c>
      <c r="J97" s="98">
        <f t="shared" si="102"/>
        <v>96.58226629</v>
      </c>
      <c r="K97" s="98">
        <f t="shared" si="102"/>
        <v>76.78716792</v>
      </c>
      <c r="L97" s="98">
        <f t="shared" si="102"/>
        <v>55.94405594</v>
      </c>
      <c r="M97" s="98">
        <f t="shared" si="102"/>
        <v>43.66471735</v>
      </c>
      <c r="N97" s="83"/>
      <c r="O97" s="83"/>
      <c r="P97" s="83"/>
      <c r="Q97" s="99">
        <f t="shared" ref="Q97:R97" si="103">Min(Q$2:Q$60)/Q35*100</f>
        <v>52.11640212</v>
      </c>
      <c r="R97" s="99">
        <f t="shared" si="103"/>
        <v>49.28229665</v>
      </c>
      <c r="S97" s="100">
        <f t="shared" si="30"/>
        <v>96.77419355</v>
      </c>
      <c r="T97" s="96"/>
      <c r="U97" s="96"/>
      <c r="V97" s="101">
        <f t="shared" si="31"/>
        <v>76.43312102</v>
      </c>
      <c r="W97" s="96"/>
      <c r="X97" s="102">
        <f t="shared" si="32"/>
        <v>57.14285714</v>
      </c>
      <c r="Y97" s="103">
        <f t="shared" si="33"/>
        <v>65.2173913</v>
      </c>
      <c r="Z97" s="102">
        <f t="shared" si="34"/>
        <v>62.11180124</v>
      </c>
      <c r="AA97" s="104">
        <f t="shared" si="35"/>
        <v>70.56028584</v>
      </c>
      <c r="AB97" s="105">
        <f t="shared" si="36"/>
        <v>68.97800439</v>
      </c>
      <c r="AC97" s="106">
        <f t="shared" si="87"/>
        <v>181.2171882</v>
      </c>
      <c r="AD97" s="49" t="str">
        <f t="shared" si="38"/>
        <v>KTM 790 Adventure R</v>
      </c>
    </row>
    <row r="98">
      <c r="A98" s="108" t="str">
        <f t="shared" si="24"/>
        <v>KTM 790 Adventure R Rallye</v>
      </c>
      <c r="B98" s="7"/>
      <c r="C98" s="96"/>
      <c r="D98" s="97">
        <f t="shared" si="27"/>
        <v>83.57807199</v>
      </c>
      <c r="F98" s="83"/>
      <c r="G98" s="83"/>
      <c r="H98" s="83"/>
      <c r="I98" s="98">
        <f t="shared" ref="I98:M98" si="104">I36/Max(I$2:I$60)*100</f>
        <v>76.26497407</v>
      </c>
      <c r="J98" s="98">
        <f t="shared" si="104"/>
        <v>96.58226629</v>
      </c>
      <c r="K98" s="98">
        <f t="shared" si="104"/>
        <v>76.78716792</v>
      </c>
      <c r="L98" s="98">
        <f t="shared" si="104"/>
        <v>55.94405594</v>
      </c>
      <c r="M98" s="98">
        <f t="shared" si="104"/>
        <v>43.66471735</v>
      </c>
      <c r="N98" s="83"/>
      <c r="O98" s="83"/>
      <c r="P98" s="83"/>
      <c r="Q98" s="99">
        <f t="shared" ref="Q98:R98" si="105">Min(Q$2:Q$60)/Q36*100</f>
        <v>52.11640212</v>
      </c>
      <c r="R98" s="99">
        <f t="shared" si="105"/>
        <v>49.28229665</v>
      </c>
      <c r="S98" s="100">
        <f t="shared" si="30"/>
        <v>96.77419355</v>
      </c>
      <c r="T98" s="96"/>
      <c r="U98" s="96"/>
      <c r="V98" s="101">
        <f t="shared" si="31"/>
        <v>85.98726115</v>
      </c>
      <c r="W98" s="96"/>
      <c r="X98" s="102">
        <f t="shared" si="32"/>
        <v>57.14285714</v>
      </c>
      <c r="Y98" s="103">
        <f t="shared" si="33"/>
        <v>65.2173913</v>
      </c>
      <c r="Z98" s="102">
        <f t="shared" si="34"/>
        <v>62.11180124</v>
      </c>
      <c r="AA98" s="104">
        <f t="shared" si="35"/>
        <v>71.95910479</v>
      </c>
      <c r="AB98" s="105">
        <f t="shared" si="36"/>
        <v>70.62218173</v>
      </c>
      <c r="AC98" s="106">
        <f t="shared" si="87"/>
        <v>254.8774275</v>
      </c>
      <c r="AD98" s="108" t="str">
        <f t="shared" si="38"/>
        <v>KTM 790 Adventure R Rallye</v>
      </c>
    </row>
    <row r="99">
      <c r="A99" s="35" t="str">
        <f t="shared" si="24"/>
        <v>KTM 950 Adventure S</v>
      </c>
      <c r="B99" s="7"/>
      <c r="C99" s="96"/>
      <c r="D99" s="97">
        <f t="shared" si="27"/>
        <v>84.88746876</v>
      </c>
      <c r="F99" s="83"/>
      <c r="G99" s="83"/>
      <c r="H99" s="83"/>
      <c r="I99" s="98">
        <f t="shared" ref="I99:M99" si="106">I37/Max(I$2:I$60)*100</f>
        <v>66.73036093</v>
      </c>
      <c r="J99" s="98">
        <f t="shared" si="106"/>
        <v>88.43704067</v>
      </c>
      <c r="K99" s="98">
        <f t="shared" si="106"/>
        <v>80.35762877</v>
      </c>
      <c r="L99" s="98">
        <f t="shared" si="106"/>
        <v>61.53846154</v>
      </c>
      <c r="M99" s="98">
        <f t="shared" si="106"/>
        <v>50.26455026</v>
      </c>
      <c r="N99" s="83"/>
      <c r="O99" s="83"/>
      <c r="P99" s="83"/>
      <c r="Q99" s="99">
        <f t="shared" ref="Q99:R99" si="107">Min(Q$2:Q$60)/Q37*100</f>
        <v>49.74747475</v>
      </c>
      <c r="R99" s="99">
        <f t="shared" si="107"/>
        <v>46.3963964</v>
      </c>
      <c r="S99" s="100">
        <f t="shared" si="30"/>
        <v>85.08064516</v>
      </c>
      <c r="T99" s="96"/>
      <c r="U99" s="96"/>
      <c r="V99" s="101">
        <f t="shared" si="31"/>
        <v>83.59872611</v>
      </c>
      <c r="W99" s="96"/>
      <c r="X99" s="102">
        <f t="shared" si="32"/>
        <v>62.85714286</v>
      </c>
      <c r="Y99" s="103">
        <f t="shared" si="33"/>
        <v>43.47826087</v>
      </c>
      <c r="Z99" s="102">
        <f t="shared" si="34"/>
        <v>45.54865424</v>
      </c>
      <c r="AA99" s="104">
        <f t="shared" si="35"/>
        <v>61.75673543</v>
      </c>
      <c r="AB99" s="105">
        <f t="shared" si="36"/>
        <v>58.76379536</v>
      </c>
      <c r="AC99" s="106">
        <f t="shared" si="87"/>
        <v>215.9492919</v>
      </c>
      <c r="AD99" s="35" t="str">
        <f t="shared" si="38"/>
        <v>KTM 950 Adventure S</v>
      </c>
    </row>
    <row r="100">
      <c r="A100" s="109" t="str">
        <f t="shared" si="24"/>
        <v>Royal Enfield Himalayan (BS VI)</v>
      </c>
      <c r="B100" s="7"/>
      <c r="C100" s="96"/>
      <c r="D100" s="97">
        <f t="shared" si="27"/>
        <v>42.44373438</v>
      </c>
      <c r="F100" s="83"/>
      <c r="G100" s="83"/>
      <c r="H100" s="83"/>
      <c r="I100" s="98">
        <f t="shared" ref="I100:M100" si="108">I38/Max(I$2:I$60)*100</f>
        <v>38.23600973</v>
      </c>
      <c r="J100" s="98">
        <f t="shared" si="108"/>
        <v>68.2762493</v>
      </c>
      <c r="K100" s="98">
        <f t="shared" si="108"/>
        <v>87.97045675</v>
      </c>
      <c r="L100" s="98">
        <f t="shared" si="108"/>
        <v>75</v>
      </c>
      <c r="M100" s="98">
        <f t="shared" si="108"/>
        <v>67.06349206</v>
      </c>
      <c r="N100" s="83"/>
      <c r="O100" s="83"/>
      <c r="P100" s="83"/>
      <c r="Q100" s="99">
        <f t="shared" ref="Q100:R100" si="109">Min(Q$2:Q$60)/Q38*100</f>
        <v>53.24324324</v>
      </c>
      <c r="R100" s="99">
        <f t="shared" si="109"/>
        <v>51.75879397</v>
      </c>
      <c r="S100" s="100">
        <f t="shared" si="30"/>
        <v>72.58064516</v>
      </c>
      <c r="T100" s="96"/>
      <c r="U100" s="96"/>
      <c r="V100" s="101">
        <f t="shared" si="31"/>
        <v>60.50955414</v>
      </c>
      <c r="W100" s="96"/>
      <c r="X100" s="102">
        <f t="shared" si="32"/>
        <v>42.85714286</v>
      </c>
      <c r="Y100" s="103">
        <f t="shared" si="33"/>
        <v>90.90909091</v>
      </c>
      <c r="Z100" s="102">
        <f t="shared" si="34"/>
        <v>64.93506494</v>
      </c>
      <c r="AA100" s="104">
        <f t="shared" si="35"/>
        <v>62.02805804</v>
      </c>
      <c r="AB100" s="105">
        <f t="shared" si="36"/>
        <v>67.29753773</v>
      </c>
      <c r="AC100" s="106">
        <f t="shared" si="87"/>
        <v>69.83910791</v>
      </c>
      <c r="AD100" s="109" t="str">
        <f t="shared" si="38"/>
        <v>Royal Enfield Himalayan (BS VI)</v>
      </c>
    </row>
    <row r="101">
      <c r="A101" s="35" t="str">
        <f t="shared" si="24"/>
        <v>Suzuki DR 350 SE</v>
      </c>
      <c r="B101" s="7"/>
      <c r="C101" s="96"/>
      <c r="D101" s="97">
        <f t="shared" si="27"/>
        <v>46.96682183</v>
      </c>
      <c r="F101" s="83"/>
      <c r="G101" s="83"/>
      <c r="H101" s="83"/>
      <c r="I101" s="98">
        <f t="shared" ref="I101:M101" si="110">I39/Max(I$2:I$60)*100</f>
        <v>55.13712648</v>
      </c>
      <c r="J101" s="98">
        <f t="shared" si="110"/>
        <v>73.87260304</v>
      </c>
      <c r="K101" s="98">
        <f t="shared" si="110"/>
        <v>77.17546667</v>
      </c>
      <c r="L101" s="98">
        <f t="shared" si="110"/>
        <v>56.57568238</v>
      </c>
      <c r="M101" s="98">
        <f t="shared" si="110"/>
        <v>44.38100358</v>
      </c>
      <c r="N101" s="83"/>
      <c r="O101" s="83"/>
      <c r="P101" s="83"/>
      <c r="Q101" s="99">
        <f t="shared" ref="Q101:R101" si="111">Min(Q$2:Q$60)/Q39*100</f>
        <v>80.73770492</v>
      </c>
      <c r="R101" s="99">
        <f t="shared" si="111"/>
        <v>79.23076923</v>
      </c>
      <c r="S101" s="100">
        <f t="shared" si="30"/>
        <v>74.19354839</v>
      </c>
      <c r="T101" s="96"/>
      <c r="U101" s="96"/>
      <c r="V101" s="101">
        <f t="shared" si="31"/>
        <v>89.17197452</v>
      </c>
      <c r="W101" s="96"/>
      <c r="X101" s="102">
        <f t="shared" si="32"/>
        <v>25.71428571</v>
      </c>
      <c r="Y101" s="103">
        <f t="shared" si="33"/>
        <v>61.2244898</v>
      </c>
      <c r="Z101" s="102">
        <f t="shared" si="34"/>
        <v>26.23906706</v>
      </c>
      <c r="AA101" s="104">
        <f t="shared" si="35"/>
        <v>58.37033545</v>
      </c>
      <c r="AB101" s="105">
        <f t="shared" si="36"/>
        <v>61.19400785</v>
      </c>
      <c r="AC101" s="21"/>
      <c r="AD101" s="35" t="str">
        <f t="shared" si="38"/>
        <v>Suzuki DR 350 SE</v>
      </c>
    </row>
    <row r="102">
      <c r="A102" s="7" t="str">
        <f t="shared" si="24"/>
        <v>Suzuki DR-Z400S (USA 2020)</v>
      </c>
      <c r="B102" s="7"/>
      <c r="C102" s="96"/>
      <c r="D102" s="97">
        <f t="shared" si="27"/>
        <v>54.23261445</v>
      </c>
      <c r="F102" s="83"/>
      <c r="G102" s="83"/>
      <c r="H102" s="83"/>
      <c r="I102" s="98">
        <f t="shared" ref="I102:M102" si="112">I40/Max(I$2:I$60)*100</f>
        <v>64.46518306</v>
      </c>
      <c r="J102" s="98">
        <f t="shared" si="112"/>
        <v>79.3196753</v>
      </c>
      <c r="K102" s="98">
        <f t="shared" si="112"/>
        <v>70.87542857</v>
      </c>
      <c r="L102" s="98">
        <f t="shared" si="112"/>
        <v>60.47745358</v>
      </c>
      <c r="M102" s="98">
        <f t="shared" si="112"/>
        <v>43.56896552</v>
      </c>
      <c r="N102" s="83"/>
      <c r="O102" s="83"/>
      <c r="P102" s="83"/>
      <c r="Q102" s="99">
        <f t="shared" ref="Q102:R102" si="113">Min(Q$2:Q$60)/Q40*100</f>
        <v>74.62121212</v>
      </c>
      <c r="R102" s="99">
        <f t="shared" si="113"/>
        <v>71.52777778</v>
      </c>
      <c r="S102" s="100">
        <f t="shared" si="30"/>
        <v>77.01612903</v>
      </c>
      <c r="T102" s="96"/>
      <c r="U102" s="96"/>
      <c r="V102" s="101">
        <f t="shared" si="31"/>
        <v>92.99363057</v>
      </c>
      <c r="W102" s="96"/>
      <c r="X102" s="102">
        <f t="shared" si="32"/>
        <v>28.57142857</v>
      </c>
      <c r="Y102" s="103">
        <f t="shared" si="33"/>
        <v>68.18181818</v>
      </c>
      <c r="Z102" s="102">
        <f t="shared" si="34"/>
        <v>32.46753247</v>
      </c>
      <c r="AA102" s="104">
        <f t="shared" si="35"/>
        <v>62.82724328</v>
      </c>
      <c r="AB102" s="105">
        <f t="shared" si="36"/>
        <v>65.25337969</v>
      </c>
      <c r="AC102" s="106">
        <f t="shared" ref="AC102:AC114" si="116">AA40/AB102</f>
        <v>95.01423573</v>
      </c>
      <c r="AD102" s="7" t="str">
        <f t="shared" si="38"/>
        <v>Suzuki DR-Z400S (USA 2020)</v>
      </c>
    </row>
    <row r="103">
      <c r="A103" s="7" t="str">
        <f t="shared" si="24"/>
        <v>Suzuki DR 650 S (USA 2019)</v>
      </c>
      <c r="B103" s="7"/>
      <c r="C103" s="96"/>
      <c r="D103" s="97">
        <f t="shared" si="27"/>
        <v>56.8796459</v>
      </c>
      <c r="F103" s="83"/>
      <c r="G103" s="83"/>
      <c r="H103" s="83"/>
      <c r="I103" s="98">
        <f t="shared" ref="I103:M103" si="114">I41/Max(I$2:I$60)*100</f>
        <v>43.82431233</v>
      </c>
      <c r="J103" s="98">
        <f t="shared" si="114"/>
        <v>73.53081701</v>
      </c>
      <c r="K103" s="98">
        <f t="shared" si="114"/>
        <v>81.38805195</v>
      </c>
      <c r="L103" s="98">
        <f t="shared" si="114"/>
        <v>64.21404682</v>
      </c>
      <c r="M103" s="98">
        <f t="shared" si="114"/>
        <v>53.12252964</v>
      </c>
      <c r="N103" s="83"/>
      <c r="O103" s="83"/>
      <c r="P103" s="83"/>
      <c r="Q103" s="99">
        <f t="shared" ref="Q103:R103" si="115">Min(Q$2:Q$60)/Q41*100</f>
        <v>67.00680272</v>
      </c>
      <c r="R103" s="99">
        <f t="shared" si="115"/>
        <v>62.04819277</v>
      </c>
      <c r="S103" s="100">
        <f t="shared" si="30"/>
        <v>76.20967742</v>
      </c>
      <c r="T103" s="96"/>
      <c r="U103" s="96"/>
      <c r="V103" s="101">
        <f t="shared" si="31"/>
        <v>82.80254777</v>
      </c>
      <c r="W103" s="96"/>
      <c r="X103" s="102">
        <f t="shared" si="32"/>
        <v>37.14285714</v>
      </c>
      <c r="Y103" s="103">
        <f t="shared" si="33"/>
        <v>60</v>
      </c>
      <c r="Z103" s="102">
        <f t="shared" si="34"/>
        <v>37.14285714</v>
      </c>
      <c r="AA103" s="104">
        <f t="shared" si="35"/>
        <v>60.62164733</v>
      </c>
      <c r="AB103" s="105">
        <f t="shared" si="36"/>
        <v>62.35048779</v>
      </c>
      <c r="AC103" s="106">
        <f t="shared" si="116"/>
        <v>96.23020144</v>
      </c>
      <c r="AD103" s="7" t="str">
        <f t="shared" si="38"/>
        <v>Suzuki DR 650 S (USA 2019)</v>
      </c>
    </row>
    <row r="104">
      <c r="A104" s="7" t="str">
        <f t="shared" si="24"/>
        <v>SWM Six Days 440</v>
      </c>
      <c r="B104" s="7"/>
      <c r="C104" s="96"/>
      <c r="D104" s="97">
        <f t="shared" si="27"/>
        <v>46.96682183</v>
      </c>
      <c r="F104" s="83"/>
      <c r="G104" s="83"/>
      <c r="H104" s="83"/>
      <c r="I104" s="98">
        <f t="shared" ref="I104:M104" si="117">I42/Max(I$2:I$60)*100</f>
        <v>43.1270626</v>
      </c>
      <c r="J104" s="98">
        <f t="shared" si="117"/>
        <v>70.94209162</v>
      </c>
      <c r="K104" s="98">
        <f t="shared" si="117"/>
        <v>87.27272727</v>
      </c>
      <c r="L104" s="98">
        <f t="shared" si="117"/>
        <v>58.74125874</v>
      </c>
      <c r="M104" s="98">
        <f t="shared" si="117"/>
        <v>52.10865338</v>
      </c>
      <c r="N104" s="83"/>
      <c r="O104" s="83"/>
      <c r="P104" s="83"/>
      <c r="Q104" s="99">
        <f t="shared" ref="Q104:R104" si="118">Min(Q$2:Q$60)/Q42*100</f>
        <v>66.55405405</v>
      </c>
      <c r="R104" s="99">
        <f t="shared" si="118"/>
        <v>64.72390229</v>
      </c>
      <c r="S104" s="100">
        <f t="shared" si="30"/>
        <v>64.51612903</v>
      </c>
      <c r="T104" s="96"/>
      <c r="U104" s="96"/>
      <c r="V104" s="101">
        <f t="shared" si="31"/>
        <v>38.05732484</v>
      </c>
      <c r="W104" s="96"/>
      <c r="X104" s="102">
        <f t="shared" si="32"/>
        <v>47.14285714</v>
      </c>
      <c r="Y104" s="103">
        <f t="shared" si="33"/>
        <v>73.17073171</v>
      </c>
      <c r="Z104" s="102">
        <f t="shared" si="34"/>
        <v>57.4912892</v>
      </c>
      <c r="AA104" s="104">
        <f t="shared" si="35"/>
        <v>56.16731263</v>
      </c>
      <c r="AB104" s="105">
        <f t="shared" si="36"/>
        <v>58.53883888</v>
      </c>
      <c r="AC104" s="106">
        <f t="shared" si="116"/>
        <v>89.51322063</v>
      </c>
      <c r="AD104" s="7" t="str">
        <f t="shared" si="38"/>
        <v>SWM Six Days 440</v>
      </c>
    </row>
    <row r="105">
      <c r="A105" s="7" t="str">
        <f t="shared" si="24"/>
        <v>SWM RS 500 R</v>
      </c>
      <c r="B105" s="7"/>
      <c r="C105" s="96"/>
      <c r="D105" s="97">
        <f t="shared" si="27"/>
        <v>44.55663943</v>
      </c>
      <c r="F105" s="83"/>
      <c r="G105" s="83"/>
      <c r="H105" s="83"/>
      <c r="I105" s="98">
        <f t="shared" ref="I105:M105" si="119">I43/Max(I$2:I$60)*100</f>
        <v>34.82406615</v>
      </c>
      <c r="J105" s="98">
        <f t="shared" si="119"/>
        <v>61.2620912</v>
      </c>
      <c r="K105" s="98">
        <f t="shared" si="119"/>
        <v>100</v>
      </c>
      <c r="L105" s="98">
        <f t="shared" si="119"/>
        <v>76.92307692</v>
      </c>
      <c r="M105" s="98">
        <f t="shared" si="119"/>
        <v>78.18882761</v>
      </c>
      <c r="N105" s="83"/>
      <c r="O105" s="83"/>
      <c r="P105" s="83"/>
      <c r="Q105" s="99">
        <f t="shared" ref="Q105:R105" si="120">Min(Q$2:Q$60)/Q43*100</f>
        <v>84.9137931</v>
      </c>
      <c r="R105" s="99">
        <f t="shared" si="120"/>
        <v>79.84496124</v>
      </c>
      <c r="S105" s="100">
        <f t="shared" si="30"/>
        <v>44.35483871</v>
      </c>
      <c r="T105" s="96"/>
      <c r="U105" s="96"/>
      <c r="V105" s="101">
        <f t="shared" si="31"/>
        <v>94.10828025</v>
      </c>
      <c r="W105" s="96"/>
      <c r="X105" s="102">
        <f t="shared" si="32"/>
        <v>20.57142857</v>
      </c>
      <c r="Y105" s="103">
        <f t="shared" si="33"/>
        <v>75</v>
      </c>
      <c r="Z105" s="102">
        <f t="shared" si="34"/>
        <v>25.71428571</v>
      </c>
      <c r="AA105" s="104">
        <f t="shared" si="35"/>
        <v>55.31302609</v>
      </c>
      <c r="AB105" s="105">
        <f t="shared" si="36"/>
        <v>58.47315969</v>
      </c>
      <c r="AC105" s="106">
        <f t="shared" si="116"/>
        <v>124.8265023</v>
      </c>
      <c r="AD105" s="49" t="str">
        <f t="shared" si="38"/>
        <v>SWM RS 500 R</v>
      </c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</row>
    <row r="106">
      <c r="A106" s="7" t="str">
        <f t="shared" si="24"/>
        <v>SWM RS 650 R</v>
      </c>
      <c r="B106" s="7"/>
      <c r="C106" s="96"/>
      <c r="D106" s="97">
        <f t="shared" si="27"/>
        <v>63.2455532</v>
      </c>
      <c r="F106" s="83"/>
      <c r="G106" s="83"/>
      <c r="H106" s="83"/>
      <c r="I106" s="98">
        <f t="shared" ref="I106:M106" si="121">I44/Max(I$2:I$60)*100</f>
        <v>58.15619048</v>
      </c>
      <c r="J106" s="98">
        <f t="shared" si="121"/>
        <v>78.19230769</v>
      </c>
      <c r="K106" s="98">
        <f t="shared" si="121"/>
        <v>76.42857143</v>
      </c>
      <c r="L106" s="98">
        <f t="shared" si="121"/>
        <v>53.25443787</v>
      </c>
      <c r="M106" s="98">
        <f t="shared" si="121"/>
        <v>41.3713412</v>
      </c>
      <c r="N106" s="83"/>
      <c r="O106" s="83"/>
      <c r="P106" s="83"/>
      <c r="Q106" s="99">
        <f t="shared" ref="Q106:R106" si="122">Min(Q$2:Q$60)/Q44*100</f>
        <v>68.40277778</v>
      </c>
      <c r="R106" s="99">
        <f t="shared" si="122"/>
        <v>64.77987421</v>
      </c>
      <c r="S106" s="100">
        <f t="shared" si="30"/>
        <v>72.98387097</v>
      </c>
      <c r="T106" s="96"/>
      <c r="U106" s="96"/>
      <c r="V106" s="101">
        <f t="shared" si="31"/>
        <v>76.43312102</v>
      </c>
      <c r="W106" s="96"/>
      <c r="X106" s="102">
        <f t="shared" si="32"/>
        <v>34.28571429</v>
      </c>
      <c r="Y106" s="103">
        <f t="shared" si="33"/>
        <v>68.18181818</v>
      </c>
      <c r="Z106" s="102">
        <f t="shared" si="34"/>
        <v>38.96103896</v>
      </c>
      <c r="AA106" s="104">
        <f t="shared" si="35"/>
        <v>62.6921189</v>
      </c>
      <c r="AB106" s="105">
        <f t="shared" si="36"/>
        <v>63.266858</v>
      </c>
      <c r="AC106" s="106">
        <f t="shared" si="116"/>
        <v>102.7394153</v>
      </c>
      <c r="AD106" s="49" t="str">
        <f t="shared" si="38"/>
        <v>SWM RS 650 R</v>
      </c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</row>
    <row r="107">
      <c r="A107" s="7" t="str">
        <f t="shared" si="24"/>
        <v>SWM Superdual X</v>
      </c>
      <c r="B107" s="7"/>
      <c r="C107" s="96"/>
      <c r="D107" s="97">
        <f t="shared" si="27"/>
        <v>63.01260378</v>
      </c>
      <c r="F107" s="83"/>
      <c r="G107" s="83"/>
      <c r="H107" s="83"/>
      <c r="I107" s="98">
        <f t="shared" ref="I107:M107" si="123">I45/Max(I$2:I$60)*100</f>
        <v>57.72857143</v>
      </c>
      <c r="J107" s="98">
        <f t="shared" si="123"/>
        <v>80.38461538</v>
      </c>
      <c r="K107" s="98">
        <f t="shared" si="123"/>
        <v>79.15343915</v>
      </c>
      <c r="L107" s="98">
        <f t="shared" si="123"/>
        <v>55.38461538</v>
      </c>
      <c r="M107" s="98">
        <f t="shared" si="123"/>
        <v>44.56018519</v>
      </c>
      <c r="N107" s="83"/>
      <c r="O107" s="83"/>
      <c r="P107" s="83"/>
      <c r="Q107" s="99">
        <f t="shared" ref="Q107:R107" si="124">Min(Q$2:Q$60)/Q45*100</f>
        <v>58.28402367</v>
      </c>
      <c r="R107" s="99">
        <f t="shared" si="124"/>
        <v>55.0802139</v>
      </c>
      <c r="S107" s="100">
        <f t="shared" si="30"/>
        <v>100</v>
      </c>
      <c r="T107" s="96"/>
      <c r="U107" s="96"/>
      <c r="V107" s="101">
        <f t="shared" si="31"/>
        <v>68.47133758</v>
      </c>
      <c r="W107" s="96"/>
      <c r="X107" s="102">
        <f t="shared" si="32"/>
        <v>51.42857143</v>
      </c>
      <c r="Y107" s="103">
        <f t="shared" si="33"/>
        <v>66.66666667</v>
      </c>
      <c r="Z107" s="102">
        <f t="shared" si="34"/>
        <v>57.14285714</v>
      </c>
      <c r="AA107" s="104">
        <f t="shared" si="35"/>
        <v>67.00909584</v>
      </c>
      <c r="AB107" s="105">
        <f t="shared" si="36"/>
        <v>68.60974513</v>
      </c>
      <c r="AC107" s="106">
        <f t="shared" si="116"/>
        <v>110.4799323</v>
      </c>
      <c r="AD107" s="7" t="str">
        <f t="shared" si="38"/>
        <v>SWM Superdual X</v>
      </c>
    </row>
    <row r="108">
      <c r="A108" s="7" t="str">
        <f t="shared" si="24"/>
        <v>Triumph Tiger 900 Rally</v>
      </c>
      <c r="B108" s="7"/>
      <c r="C108" s="96"/>
      <c r="D108" s="97">
        <f t="shared" si="27"/>
        <v>83.66600265</v>
      </c>
      <c r="F108" s="83"/>
      <c r="G108" s="83"/>
      <c r="H108" s="83"/>
      <c r="I108" s="98">
        <f t="shared" ref="I108:M108" si="125">I46/Max(I$2:I$60)*100</f>
        <v>68.76576577</v>
      </c>
      <c r="J108" s="98">
        <f t="shared" si="125"/>
        <v>85.91476091</v>
      </c>
      <c r="K108" s="98">
        <f t="shared" si="125"/>
        <v>82.85714286</v>
      </c>
      <c r="L108" s="98">
        <f t="shared" si="125"/>
        <v>55.70291777</v>
      </c>
      <c r="M108" s="98">
        <f t="shared" si="125"/>
        <v>46.91329657</v>
      </c>
      <c r="N108" s="83"/>
      <c r="O108" s="83"/>
      <c r="P108" s="83"/>
      <c r="Q108" s="99">
        <f t="shared" ref="Q108:R108" si="126">Min(Q$2:Q$60)/Q46*100</f>
        <v>50.25510204</v>
      </c>
      <c r="R108" s="99">
        <f t="shared" si="126"/>
        <v>47.68518519</v>
      </c>
      <c r="S108" s="100">
        <f t="shared" si="30"/>
        <v>91.93548387</v>
      </c>
      <c r="T108" s="96"/>
      <c r="U108" s="96"/>
      <c r="V108" s="101">
        <f t="shared" si="31"/>
        <v>74.84076433</v>
      </c>
      <c r="W108" s="96"/>
      <c r="X108" s="102">
        <f t="shared" si="32"/>
        <v>57.14285714</v>
      </c>
      <c r="Y108" s="103">
        <f t="shared" si="33"/>
        <v>57.69230769</v>
      </c>
      <c r="Z108" s="102">
        <f t="shared" si="34"/>
        <v>54.94505495</v>
      </c>
      <c r="AA108" s="104">
        <f t="shared" si="35"/>
        <v>66.56818759</v>
      </c>
      <c r="AB108" s="105">
        <f t="shared" si="36"/>
        <v>64.26427502</v>
      </c>
      <c r="AC108" s="106">
        <f t="shared" si="116"/>
        <v>186.7289407</v>
      </c>
      <c r="AD108" s="7" t="str">
        <f t="shared" si="38"/>
        <v>Triumph Tiger 900 Rally</v>
      </c>
    </row>
    <row r="109">
      <c r="A109" s="7" t="str">
        <f t="shared" si="24"/>
        <v>Triumph Scrambler 1200 XE</v>
      </c>
      <c r="B109" s="7"/>
      <c r="C109" s="96"/>
      <c r="D109" s="97">
        <f t="shared" si="27"/>
        <v>81.34892168</v>
      </c>
      <c r="F109" s="83"/>
      <c r="G109" s="83"/>
      <c r="H109" s="83"/>
      <c r="I109" s="98">
        <f t="shared" ref="I109:M109" si="127">I47/Max(I$2:I$60)*100</f>
        <v>48.10714286</v>
      </c>
      <c r="J109" s="98">
        <f t="shared" si="127"/>
        <v>80.38461538</v>
      </c>
      <c r="K109" s="98">
        <f t="shared" si="127"/>
        <v>93.71767196</v>
      </c>
      <c r="L109" s="98">
        <f t="shared" si="127"/>
        <v>86.4654333</v>
      </c>
      <c r="M109" s="98">
        <f t="shared" si="127"/>
        <v>82.36677606</v>
      </c>
      <c r="N109" s="83"/>
      <c r="O109" s="83"/>
      <c r="P109" s="83"/>
      <c r="Q109" s="99">
        <f t="shared" ref="Q109:R109" si="128">Min(Q$2:Q$60)/Q47*100</f>
        <v>47.58454106</v>
      </c>
      <c r="R109" s="99">
        <f t="shared" si="128"/>
        <v>47.29109275</v>
      </c>
      <c r="S109" s="100">
        <f t="shared" si="30"/>
        <v>64.51612903</v>
      </c>
      <c r="T109" s="96"/>
      <c r="U109" s="96"/>
      <c r="V109" s="101">
        <f t="shared" si="31"/>
        <v>79.61783439</v>
      </c>
      <c r="W109" s="96"/>
      <c r="X109" s="102">
        <f t="shared" si="32"/>
        <v>45.71428571</v>
      </c>
      <c r="Y109" s="103">
        <f t="shared" si="33"/>
        <v>63.82978723</v>
      </c>
      <c r="Z109" s="102">
        <f t="shared" si="34"/>
        <v>48.63221884</v>
      </c>
      <c r="AA109" s="104">
        <f t="shared" si="35"/>
        <v>62.79998629</v>
      </c>
      <c r="AB109" s="105">
        <f t="shared" si="36"/>
        <v>59.706059</v>
      </c>
      <c r="AC109" s="106">
        <f t="shared" si="116"/>
        <v>243.6938603</v>
      </c>
      <c r="AD109" s="49" t="str">
        <f t="shared" si="38"/>
        <v>Triumph Scrambler 1200 XE</v>
      </c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</row>
    <row r="110">
      <c r="A110" s="7" t="str">
        <f t="shared" si="24"/>
        <v>UM DSR Adventure 125</v>
      </c>
      <c r="B110" s="7"/>
      <c r="C110" s="96"/>
      <c r="D110" s="97">
        <f t="shared" si="27"/>
        <v>32.98841151</v>
      </c>
      <c r="F110" s="83"/>
      <c r="G110" s="83"/>
      <c r="H110" s="83"/>
      <c r="I110" s="98">
        <f t="shared" ref="I110:M110" si="129">I48/Max(I$2:I$60)*100</f>
        <v>76.55760369</v>
      </c>
      <c r="J110" s="98">
        <f t="shared" si="129"/>
        <v>77.08436725</v>
      </c>
      <c r="K110" s="98">
        <f t="shared" si="129"/>
        <v>74.40617761</v>
      </c>
      <c r="L110" s="98">
        <f t="shared" si="129"/>
        <v>54.54545455</v>
      </c>
      <c r="M110" s="98">
        <f t="shared" si="129"/>
        <v>41.25300727</v>
      </c>
      <c r="N110" s="83"/>
      <c r="O110" s="83"/>
      <c r="P110" s="83"/>
      <c r="Q110" s="99">
        <f t="shared" ref="Q110:R110" si="130">Min(Q$2:Q$60)/Q48*100</f>
        <v>84.18803419</v>
      </c>
      <c r="R110" s="99">
        <f t="shared" si="130"/>
        <v>79.23076923</v>
      </c>
      <c r="S110" s="100">
        <f t="shared" si="30"/>
        <v>68.5483871</v>
      </c>
      <c r="T110" s="96"/>
      <c r="U110" s="96"/>
      <c r="V110" s="101">
        <f t="shared" si="31"/>
        <v>54.93630573</v>
      </c>
      <c r="W110" s="96"/>
      <c r="X110" s="102">
        <f t="shared" si="32"/>
        <v>32</v>
      </c>
      <c r="Y110" s="103">
        <f t="shared" si="33"/>
        <v>100</v>
      </c>
      <c r="Z110" s="102">
        <f t="shared" si="34"/>
        <v>53.33333333</v>
      </c>
      <c r="AA110" s="104">
        <f t="shared" si="35"/>
        <v>61.19065696</v>
      </c>
      <c r="AB110" s="105">
        <f t="shared" si="36"/>
        <v>70.08436741</v>
      </c>
      <c r="AC110" s="106">
        <f t="shared" si="116"/>
        <v>39.95184809</v>
      </c>
      <c r="AD110" s="7" t="str">
        <f t="shared" si="38"/>
        <v>UM DSR Adventure 125</v>
      </c>
    </row>
    <row r="111">
      <c r="A111" s="7" t="str">
        <f t="shared" si="24"/>
        <v>Yamaha Ténéré 700</v>
      </c>
      <c r="B111" s="7"/>
      <c r="C111" s="96"/>
      <c r="D111" s="97">
        <f t="shared" si="27"/>
        <v>73.26422769</v>
      </c>
      <c r="F111" s="83"/>
      <c r="G111" s="83"/>
      <c r="H111" s="83"/>
      <c r="I111" s="98">
        <f t="shared" ref="I111:M111" si="131">I49/Max(I$2:I$60)*100</f>
        <v>67.95977607</v>
      </c>
      <c r="J111" s="98">
        <f t="shared" si="131"/>
        <v>86.54683488</v>
      </c>
      <c r="K111" s="98">
        <f t="shared" si="131"/>
        <v>86.86966732</v>
      </c>
      <c r="L111" s="98">
        <f t="shared" si="131"/>
        <v>63.90532544</v>
      </c>
      <c r="M111" s="98">
        <f t="shared" si="131"/>
        <v>56.42781876</v>
      </c>
      <c r="N111" s="83"/>
      <c r="O111" s="83"/>
      <c r="P111" s="83"/>
      <c r="Q111" s="99">
        <f t="shared" ref="Q111:R111" si="132">Min(Q$2:Q$60)/Q49*100</f>
        <v>50.98343685</v>
      </c>
      <c r="R111" s="99">
        <f t="shared" si="132"/>
        <v>50.49019608</v>
      </c>
      <c r="S111" s="100">
        <f t="shared" si="30"/>
        <v>76.61290323</v>
      </c>
      <c r="T111" s="96"/>
      <c r="U111" s="96"/>
      <c r="V111" s="101">
        <f t="shared" si="31"/>
        <v>65.2866242</v>
      </c>
      <c r="W111" s="96"/>
      <c r="X111" s="102">
        <f t="shared" si="32"/>
        <v>45.71428571</v>
      </c>
      <c r="Y111" s="103">
        <f t="shared" si="33"/>
        <v>65.2173913</v>
      </c>
      <c r="Z111" s="102">
        <f t="shared" si="34"/>
        <v>49.68944099</v>
      </c>
      <c r="AA111" s="104">
        <f t="shared" si="35"/>
        <v>62.56173486</v>
      </c>
      <c r="AB111" s="105">
        <f t="shared" si="36"/>
        <v>60.73465308</v>
      </c>
      <c r="AC111" s="106">
        <f t="shared" si="116"/>
        <v>158.0646223</v>
      </c>
      <c r="AD111" s="7" t="str">
        <f t="shared" si="38"/>
        <v>Yamaha Ténéré 700</v>
      </c>
    </row>
    <row r="112">
      <c r="A112" s="35" t="str">
        <f t="shared" si="24"/>
        <v>Yamaha WR 250 R</v>
      </c>
      <c r="B112" s="7"/>
      <c r="C112" s="96"/>
      <c r="D112" s="97">
        <f t="shared" si="27"/>
        <v>47.51160849</v>
      </c>
      <c r="F112" s="83"/>
      <c r="G112" s="83"/>
      <c r="H112" s="83"/>
      <c r="I112" s="98">
        <f t="shared" ref="I112:M112" si="133">I50/Max(I$2:I$60)*100</f>
        <v>78.76742857</v>
      </c>
      <c r="J112" s="98">
        <f t="shared" si="133"/>
        <v>83.13230769</v>
      </c>
      <c r="K112" s="98">
        <f t="shared" si="133"/>
        <v>79.99255468</v>
      </c>
      <c r="L112" s="98">
        <f t="shared" si="133"/>
        <v>57.69230769</v>
      </c>
      <c r="M112" s="98">
        <f t="shared" si="133"/>
        <v>46.90893051</v>
      </c>
      <c r="N112" s="83"/>
      <c r="O112" s="83"/>
      <c r="P112" s="83"/>
      <c r="Q112" s="99">
        <f t="shared" ref="Q112:R112" si="134">Min(Q$2:Q$60)/Q50*100</f>
        <v>78.17460317</v>
      </c>
      <c r="R112" s="99">
        <f t="shared" si="134"/>
        <v>76.86567164</v>
      </c>
      <c r="S112" s="100">
        <f t="shared" si="30"/>
        <v>77.82258065</v>
      </c>
      <c r="T112" s="96"/>
      <c r="U112" s="96"/>
      <c r="V112" s="101">
        <f t="shared" si="31"/>
        <v>85.98726115</v>
      </c>
      <c r="W112" s="96"/>
      <c r="X112" s="102">
        <f t="shared" si="32"/>
        <v>22.85714286</v>
      </c>
      <c r="Y112" s="103">
        <f t="shared" si="33"/>
        <v>85.71428571</v>
      </c>
      <c r="Z112" s="102">
        <f t="shared" si="34"/>
        <v>32.65306122</v>
      </c>
      <c r="AA112" s="104">
        <f t="shared" si="35"/>
        <v>63.95014048</v>
      </c>
      <c r="AB112" s="105">
        <f t="shared" si="36"/>
        <v>68.09520137</v>
      </c>
      <c r="AC112" s="106">
        <f t="shared" si="116"/>
        <v>102.7972582</v>
      </c>
      <c r="AD112" s="35" t="str">
        <f t="shared" si="38"/>
        <v>Yamaha WR 250 R</v>
      </c>
    </row>
    <row r="113">
      <c r="A113" s="7" t="str">
        <f t="shared" si="24"/>
        <v>Yamaha WR 450 F</v>
      </c>
      <c r="B113" s="7"/>
      <c r="C113" s="96"/>
      <c r="D113" s="97">
        <f t="shared" si="27"/>
        <v>63.76657801</v>
      </c>
      <c r="F113" s="83"/>
      <c r="G113" s="83"/>
      <c r="H113" s="83"/>
      <c r="I113" s="98">
        <f t="shared" ref="I113:M113" si="135">I51/Max(I$2:I$60)*100</f>
        <v>79</v>
      </c>
      <c r="J113" s="98">
        <f t="shared" si="135"/>
        <v>88.86414254</v>
      </c>
      <c r="K113" s="98">
        <f t="shared" si="135"/>
        <v>85.25617842</v>
      </c>
      <c r="L113" s="98">
        <f t="shared" si="135"/>
        <v>65.93406593</v>
      </c>
      <c r="M113" s="98">
        <f t="shared" si="135"/>
        <v>57.13783404</v>
      </c>
      <c r="N113" s="83"/>
      <c r="O113" s="83"/>
      <c r="P113" s="83"/>
      <c r="Q113" s="99">
        <f t="shared" ref="Q113:R113" si="136">Min(Q$2:Q$60)/Q51*100</f>
        <v>85.69874932</v>
      </c>
      <c r="R113" s="99">
        <f t="shared" si="136"/>
        <v>85.83333333</v>
      </c>
      <c r="S113" s="100">
        <f t="shared" si="30"/>
        <v>44.35483871</v>
      </c>
      <c r="T113" s="96"/>
      <c r="U113" s="96"/>
      <c r="V113" s="101">
        <f t="shared" si="31"/>
        <v>100</v>
      </c>
      <c r="W113" s="96"/>
      <c r="X113" s="102">
        <f t="shared" si="32"/>
        <v>21.42857143</v>
      </c>
      <c r="Y113" s="103">
        <f t="shared" si="33"/>
        <v>71.42857143</v>
      </c>
      <c r="Z113" s="102">
        <f t="shared" si="34"/>
        <v>25.51020408</v>
      </c>
      <c r="AA113" s="104">
        <f t="shared" si="35"/>
        <v>59.46973436</v>
      </c>
      <c r="AB113" s="105">
        <f t="shared" si="36"/>
        <v>58.62735174</v>
      </c>
      <c r="AC113" s="106">
        <f t="shared" si="116"/>
        <v>151.806277</v>
      </c>
      <c r="AD113" s="7" t="str">
        <f t="shared" si="38"/>
        <v>Yamaha WR 450 F</v>
      </c>
    </row>
    <row r="114">
      <c r="A114" s="7" t="str">
        <f t="shared" si="24"/>
        <v>Yamaha XT 250 (USA 2020)</v>
      </c>
      <c r="B114" s="7"/>
      <c r="C114" s="96"/>
      <c r="D114" s="97">
        <f t="shared" si="27"/>
        <v>34.5134245</v>
      </c>
      <c r="F114" s="83"/>
      <c r="G114" s="83"/>
      <c r="H114" s="83"/>
      <c r="I114" s="98">
        <f t="shared" ref="I114:M114" si="137">I52/Max(I$2:I$60)*100</f>
        <v>41.73149742</v>
      </c>
      <c r="J114" s="98">
        <f t="shared" si="137"/>
        <v>61.63113994</v>
      </c>
      <c r="K114" s="98">
        <f t="shared" si="137"/>
        <v>78.13004115</v>
      </c>
      <c r="L114" s="98">
        <f t="shared" si="137"/>
        <v>49.71509972</v>
      </c>
      <c r="M114" s="98">
        <f t="shared" si="137"/>
        <v>39.48157066</v>
      </c>
      <c r="N114" s="83"/>
      <c r="O114" s="83"/>
      <c r="P114" s="83"/>
      <c r="Q114" s="99">
        <f t="shared" ref="Q114:R114" si="138">Min(Q$2:Q$60)/Q52*100</f>
        <v>78.55804123</v>
      </c>
      <c r="R114" s="99">
        <f t="shared" si="138"/>
        <v>78.03030303</v>
      </c>
      <c r="S114" s="100">
        <f t="shared" si="30"/>
        <v>64.51612903</v>
      </c>
      <c r="T114" s="96"/>
      <c r="U114" s="96"/>
      <c r="V114" s="101">
        <f t="shared" si="31"/>
        <v>64.64968153</v>
      </c>
      <c r="W114" s="96"/>
      <c r="X114" s="102">
        <f t="shared" si="32"/>
        <v>28</v>
      </c>
      <c r="Y114" s="103">
        <f t="shared" si="33"/>
        <v>96.77419355</v>
      </c>
      <c r="Z114" s="102">
        <f t="shared" si="34"/>
        <v>45.16129032</v>
      </c>
      <c r="AA114" s="104">
        <f t="shared" si="35"/>
        <v>60.51113841</v>
      </c>
      <c r="AB114" s="105">
        <f t="shared" si="36"/>
        <v>67.7938422</v>
      </c>
      <c r="AC114" s="106">
        <f t="shared" si="116"/>
        <v>69.32783049</v>
      </c>
      <c r="AD114" s="7" t="str">
        <f t="shared" si="38"/>
        <v>Yamaha XT 250 (USA 2020)</v>
      </c>
    </row>
    <row r="115">
      <c r="A115" s="35" t="str">
        <f t="shared" si="24"/>
        <v>Yamaha XT 350 (55V)</v>
      </c>
      <c r="B115" s="7"/>
      <c r="C115" s="96"/>
      <c r="D115" s="97">
        <f t="shared" si="27"/>
        <v>44.55663943</v>
      </c>
      <c r="F115" s="83"/>
      <c r="G115" s="83"/>
      <c r="H115" s="83"/>
      <c r="I115" s="98">
        <f t="shared" ref="I115:M115" si="139">I53/Max(I$2:I$60)*100</f>
        <v>49.62341384</v>
      </c>
      <c r="J115" s="98">
        <f t="shared" si="139"/>
        <v>60.30416575</v>
      </c>
      <c r="K115" s="98">
        <f t="shared" si="139"/>
        <v>59.86878307</v>
      </c>
      <c r="L115" s="98">
        <f t="shared" si="139"/>
        <v>100</v>
      </c>
      <c r="M115" s="98">
        <f t="shared" si="139"/>
        <v>60.85390947</v>
      </c>
      <c r="N115" s="83"/>
      <c r="O115" s="83"/>
      <c r="P115" s="83"/>
      <c r="Q115" s="99">
        <f t="shared" ref="Q115:R115" si="140">Min(Q$2:Q$60)/Q53*100</f>
        <v>74.6777862</v>
      </c>
      <c r="R115" s="99">
        <f t="shared" si="140"/>
        <v>73.57142857</v>
      </c>
      <c r="S115" s="100">
        <f t="shared" si="30"/>
        <v>77.41935484</v>
      </c>
      <c r="T115" s="96"/>
      <c r="U115" s="96"/>
      <c r="V115" s="101">
        <f t="shared" si="31"/>
        <v>75.63694268</v>
      </c>
      <c r="W115" s="96"/>
      <c r="X115" s="102">
        <f t="shared" si="32"/>
        <v>34.28571429</v>
      </c>
      <c r="Y115" s="103">
        <f t="shared" si="33"/>
        <v>63.82978723</v>
      </c>
      <c r="Z115" s="102">
        <f t="shared" si="34"/>
        <v>36.47416413</v>
      </c>
      <c r="AA115" s="104">
        <f t="shared" si="35"/>
        <v>59.57110362</v>
      </c>
      <c r="AB115" s="105">
        <f t="shared" si="36"/>
        <v>63.32230842</v>
      </c>
      <c r="AC115" s="98"/>
      <c r="AD115" s="35" t="str">
        <f t="shared" si="38"/>
        <v>Yamaha XT 350 (55V)</v>
      </c>
    </row>
    <row r="116">
      <c r="A116" s="35" t="str">
        <f t="shared" si="24"/>
        <v>Yamaha XT 500</v>
      </c>
      <c r="B116" s="7"/>
      <c r="C116" s="96"/>
      <c r="D116" s="97">
        <f t="shared" si="27"/>
        <v>49.25921831</v>
      </c>
      <c r="F116" s="83"/>
      <c r="G116" s="83"/>
      <c r="H116" s="83"/>
      <c r="I116" s="98">
        <f t="shared" ref="I116:M116" si="141">I54/Max(I$2:I$60)*100</f>
        <v>42.41912396</v>
      </c>
      <c r="J116" s="98">
        <f t="shared" si="141"/>
        <v>60.45321412</v>
      </c>
      <c r="K116" s="98">
        <f t="shared" si="141"/>
        <v>70.20975469</v>
      </c>
      <c r="L116" s="98">
        <f t="shared" si="141"/>
        <v>66.66666667</v>
      </c>
      <c r="M116" s="98">
        <f t="shared" si="141"/>
        <v>47.57669285</v>
      </c>
      <c r="N116" s="83"/>
      <c r="O116" s="83"/>
      <c r="P116" s="83"/>
      <c r="Q116" s="99">
        <f t="shared" ref="Q116:R116" si="142">Min(Q$2:Q$60)/Q54*100</f>
        <v>69.85815603</v>
      </c>
      <c r="R116" s="99">
        <f t="shared" si="142"/>
        <v>68.66666667</v>
      </c>
      <c r="S116" s="100">
        <f t="shared" si="30"/>
        <v>68.14516129</v>
      </c>
      <c r="T116" s="96"/>
      <c r="U116" s="96"/>
      <c r="V116" s="101">
        <f t="shared" si="31"/>
        <v>56.36942675</v>
      </c>
      <c r="W116" s="96"/>
      <c r="X116" s="102">
        <f t="shared" si="32"/>
        <v>25.14285714</v>
      </c>
      <c r="Y116" s="103">
        <f t="shared" si="33"/>
        <v>57.69230769</v>
      </c>
      <c r="Z116" s="102">
        <f t="shared" si="34"/>
        <v>24.17582418</v>
      </c>
      <c r="AA116" s="104">
        <f t="shared" si="35"/>
        <v>51.25094613</v>
      </c>
      <c r="AB116" s="105">
        <f t="shared" si="36"/>
        <v>51.83689646</v>
      </c>
      <c r="AC116" s="98"/>
      <c r="AD116" s="35" t="str">
        <f t="shared" si="38"/>
        <v>Yamaha XT 500</v>
      </c>
    </row>
    <row r="117">
      <c r="A117" s="35" t="str">
        <f t="shared" si="24"/>
        <v>Yamaha XT 550</v>
      </c>
      <c r="B117" s="7"/>
      <c r="C117" s="96"/>
      <c r="D117" s="97">
        <f t="shared" si="27"/>
        <v>52.85941399</v>
      </c>
      <c r="F117" s="83"/>
      <c r="G117" s="83"/>
      <c r="H117" s="83"/>
      <c r="I117" s="98">
        <f t="shared" ref="I117:M117" si="143">I55/Max(I$2:I$60)*100</f>
        <v>43.68151562</v>
      </c>
      <c r="J117" s="98">
        <f t="shared" si="143"/>
        <v>69.14805624</v>
      </c>
      <c r="K117" s="98">
        <f t="shared" si="143"/>
        <v>77.98696742</v>
      </c>
      <c r="L117" s="98">
        <f t="shared" si="143"/>
        <v>60</v>
      </c>
      <c r="M117" s="98">
        <f t="shared" si="143"/>
        <v>47.5621345</v>
      </c>
      <c r="N117" s="83"/>
      <c r="O117" s="83"/>
      <c r="P117" s="83"/>
      <c r="Q117" s="99">
        <f t="shared" ref="Q117:R117" si="144">Min(Q$2:Q$60)/Q55*100</f>
        <v>73.50746269</v>
      </c>
      <c r="R117" s="99">
        <f t="shared" si="144"/>
        <v>71.03448276</v>
      </c>
      <c r="S117" s="100">
        <f t="shared" si="30"/>
        <v>78.62903226</v>
      </c>
      <c r="T117" s="96"/>
      <c r="U117" s="96"/>
      <c r="V117" s="101">
        <f t="shared" si="31"/>
        <v>66.87898089</v>
      </c>
      <c r="W117" s="96"/>
      <c r="X117" s="102">
        <f t="shared" si="32"/>
        <v>34.28571429</v>
      </c>
      <c r="Y117" s="103">
        <f t="shared" si="33"/>
        <v>66.66666667</v>
      </c>
      <c r="Z117" s="102">
        <f t="shared" si="34"/>
        <v>38.0952381</v>
      </c>
      <c r="AA117" s="104">
        <f t="shared" si="35"/>
        <v>60.72589573</v>
      </c>
      <c r="AB117" s="105">
        <f t="shared" si="36"/>
        <v>62.86322951</v>
      </c>
      <c r="AC117" s="98"/>
      <c r="AD117" s="35" t="str">
        <f t="shared" si="38"/>
        <v>Yamaha XT 550</v>
      </c>
    </row>
    <row r="118">
      <c r="A118" s="35" t="str">
        <f t="shared" si="24"/>
        <v>Yamaha XT 600 (2KF)</v>
      </c>
      <c r="B118" s="7"/>
      <c r="C118" s="96"/>
      <c r="D118" s="97">
        <f t="shared" si="27"/>
        <v>57.52237416</v>
      </c>
      <c r="F118" s="83"/>
      <c r="G118" s="83"/>
      <c r="H118" s="83"/>
      <c r="I118" s="98">
        <f t="shared" ref="I118:M118" si="145">I56/Max(I$2:I$60)*100</f>
        <v>48.51140456</v>
      </c>
      <c r="J118" s="98">
        <f t="shared" si="145"/>
        <v>73.69101487</v>
      </c>
      <c r="K118" s="98">
        <f t="shared" si="145"/>
        <v>74.83597884</v>
      </c>
      <c r="L118" s="98">
        <f t="shared" si="145"/>
        <v>54.54545455</v>
      </c>
      <c r="M118" s="98">
        <f t="shared" si="145"/>
        <v>41.49130191</v>
      </c>
      <c r="N118" s="83"/>
      <c r="O118" s="83"/>
      <c r="P118" s="83"/>
      <c r="Q118" s="99">
        <f t="shared" ref="Q118:R118" si="146">Min(Q$2:Q$60)/Q56*100</f>
        <v>65.5683142</v>
      </c>
      <c r="R118" s="99">
        <f t="shared" si="146"/>
        <v>64.77987421</v>
      </c>
      <c r="S118" s="100">
        <f t="shared" si="30"/>
        <v>86.69354839</v>
      </c>
      <c r="T118" s="96"/>
      <c r="U118" s="96"/>
      <c r="V118" s="101">
        <f t="shared" si="31"/>
        <v>78.02547771</v>
      </c>
      <c r="W118" s="96"/>
      <c r="X118" s="102">
        <f t="shared" si="32"/>
        <v>37.14285714</v>
      </c>
      <c r="Y118" s="103">
        <f t="shared" si="33"/>
        <v>60</v>
      </c>
      <c r="Z118" s="102">
        <f t="shared" si="34"/>
        <v>37.14285714</v>
      </c>
      <c r="AA118" s="104">
        <f t="shared" si="35"/>
        <v>61.88533974</v>
      </c>
      <c r="AB118" s="105">
        <f t="shared" si="36"/>
        <v>62.94898883</v>
      </c>
      <c r="AC118" s="98"/>
      <c r="AD118" s="35" t="str">
        <f t="shared" si="38"/>
        <v>Yamaha XT 600 (2KF)</v>
      </c>
    </row>
    <row r="119">
      <c r="A119" s="35" t="str">
        <f t="shared" si="24"/>
        <v>Yamaha XT 660 R</v>
      </c>
      <c r="B119" s="7"/>
      <c r="C119" s="96"/>
      <c r="D119" s="97">
        <f t="shared" si="27"/>
        <v>59.40885258</v>
      </c>
      <c r="F119" s="83"/>
      <c r="G119" s="83"/>
      <c r="H119" s="83"/>
      <c r="I119" s="98">
        <f t="shared" ref="I119:M119" si="147">I57/Max(I$2:I$60)*100</f>
        <v>46.64935065</v>
      </c>
      <c r="J119" s="98">
        <f t="shared" si="147"/>
        <v>79.72027972</v>
      </c>
      <c r="K119" s="98">
        <f t="shared" si="147"/>
        <v>77.71428571</v>
      </c>
      <c r="L119" s="98">
        <f t="shared" si="147"/>
        <v>52.74725275</v>
      </c>
      <c r="M119" s="98">
        <f t="shared" si="147"/>
        <v>41.66666667</v>
      </c>
      <c r="N119" s="83"/>
      <c r="O119" s="83"/>
      <c r="P119" s="83"/>
      <c r="Q119" s="99">
        <f t="shared" ref="Q119:R119" si="148">Min(Q$2:Q$60)/Q57*100</f>
        <v>59.6969697</v>
      </c>
      <c r="R119" s="99">
        <f t="shared" si="148"/>
        <v>56.90607735</v>
      </c>
      <c r="S119" s="100">
        <f t="shared" si="30"/>
        <v>75</v>
      </c>
      <c r="T119" s="96"/>
      <c r="U119" s="96"/>
      <c r="V119" s="101">
        <f t="shared" si="31"/>
        <v>67.67515924</v>
      </c>
      <c r="W119" s="96"/>
      <c r="X119" s="102">
        <f t="shared" si="32"/>
        <v>42.85714286</v>
      </c>
      <c r="Y119" s="103">
        <f t="shared" si="33"/>
        <v>71.42857143</v>
      </c>
      <c r="Z119" s="102">
        <f t="shared" si="34"/>
        <v>51.02040816</v>
      </c>
      <c r="AA119" s="104">
        <f t="shared" si="35"/>
        <v>63.001764</v>
      </c>
      <c r="AB119" s="105">
        <f t="shared" si="36"/>
        <v>64.3593643</v>
      </c>
      <c r="AC119" s="98"/>
      <c r="AD119" s="35" t="str">
        <f t="shared" si="38"/>
        <v>Yamaha XT 660 R</v>
      </c>
    </row>
    <row r="120">
      <c r="A120" s="35" t="str">
        <f t="shared" si="24"/>
        <v>Yamaha XT 660 Z Ténénré</v>
      </c>
      <c r="B120" s="7"/>
      <c r="C120" s="96"/>
      <c r="D120" s="97">
        <f t="shared" si="27"/>
        <v>59.40885258</v>
      </c>
      <c r="F120" s="83"/>
      <c r="G120" s="83"/>
      <c r="H120" s="83"/>
      <c r="I120" s="98">
        <f t="shared" ref="I120:M120" si="149">I58/Max(I$2:I$60)*100</f>
        <v>46.64935065</v>
      </c>
      <c r="J120" s="98">
        <f t="shared" si="149"/>
        <v>77.06293706</v>
      </c>
      <c r="K120" s="98">
        <f t="shared" si="149"/>
        <v>75.12380952</v>
      </c>
      <c r="L120" s="98">
        <f t="shared" si="149"/>
        <v>50.34965035</v>
      </c>
      <c r="M120" s="98">
        <f t="shared" si="149"/>
        <v>38.4469697</v>
      </c>
      <c r="N120" s="83"/>
      <c r="O120" s="83"/>
      <c r="P120" s="83"/>
      <c r="Q120" s="99">
        <f t="shared" ref="Q120:R120" si="150">Min(Q$2:Q$60)/Q58*100</f>
        <v>53.82513661</v>
      </c>
      <c r="R120" s="99">
        <f t="shared" si="150"/>
        <v>49.40047962</v>
      </c>
      <c r="S120" s="100">
        <f t="shared" si="30"/>
        <v>76.61290323</v>
      </c>
      <c r="T120" s="96"/>
      <c r="U120" s="96"/>
      <c r="V120" s="101">
        <f t="shared" si="31"/>
        <v>65.2866242</v>
      </c>
      <c r="W120" s="96"/>
      <c r="X120" s="102">
        <f t="shared" si="32"/>
        <v>65.71428571</v>
      </c>
      <c r="Y120" s="103">
        <f t="shared" si="33"/>
        <v>71.42857143</v>
      </c>
      <c r="Z120" s="102">
        <f t="shared" si="34"/>
        <v>78.23129252</v>
      </c>
      <c r="AA120" s="104">
        <f t="shared" si="35"/>
        <v>65.91640126</v>
      </c>
      <c r="AB120" s="105">
        <f t="shared" si="36"/>
        <v>68.46565207</v>
      </c>
      <c r="AC120" s="106">
        <f t="shared" ref="AC120:AC122" si="153">AA58/AB120</f>
        <v>116.7738824</v>
      </c>
      <c r="AD120" s="35" t="str">
        <f t="shared" si="38"/>
        <v>Yamaha XT 660 Z Ténénré</v>
      </c>
    </row>
    <row r="121">
      <c r="A121" s="35" t="str">
        <f t="shared" si="24"/>
        <v>Yamaha XT 660 Z Ténéré ABS</v>
      </c>
      <c r="B121" s="7"/>
      <c r="C121" s="96"/>
      <c r="D121" s="97">
        <f t="shared" si="27"/>
        <v>59.40885258</v>
      </c>
      <c r="F121" s="83"/>
      <c r="G121" s="83"/>
      <c r="H121" s="83"/>
      <c r="I121" s="98">
        <f t="shared" ref="I121:M121" si="151">I59/Max(I$2:I$60)*100</f>
        <v>46.64935065</v>
      </c>
      <c r="J121" s="98">
        <f t="shared" si="151"/>
        <v>77.06293706</v>
      </c>
      <c r="K121" s="98">
        <f t="shared" si="151"/>
        <v>75.12380952</v>
      </c>
      <c r="L121" s="98">
        <f t="shared" si="151"/>
        <v>50.34965035</v>
      </c>
      <c r="M121" s="98">
        <f t="shared" si="151"/>
        <v>38.4469697</v>
      </c>
      <c r="N121" s="83"/>
      <c r="O121" s="83"/>
      <c r="P121" s="83"/>
      <c r="Q121" s="99">
        <f t="shared" ref="Q121:R121" si="152">Min(Q$2:Q$60)/Q59*100</f>
        <v>51.30208333</v>
      </c>
      <c r="R121" s="99">
        <f t="shared" si="152"/>
        <v>47.90697674</v>
      </c>
      <c r="S121" s="100">
        <f t="shared" si="30"/>
        <v>76.61290323</v>
      </c>
      <c r="T121" s="96"/>
      <c r="U121" s="96"/>
      <c r="V121" s="101">
        <f t="shared" si="31"/>
        <v>48.56687898</v>
      </c>
      <c r="W121" s="96"/>
      <c r="X121" s="102">
        <f t="shared" si="32"/>
        <v>65.71428571</v>
      </c>
      <c r="Y121" s="103">
        <f t="shared" si="33"/>
        <v>71.42857143</v>
      </c>
      <c r="Z121" s="102">
        <f t="shared" si="34"/>
        <v>78.23129252</v>
      </c>
      <c r="AA121" s="104">
        <f t="shared" si="35"/>
        <v>62.42483731</v>
      </c>
      <c r="AB121" s="105">
        <f t="shared" si="36"/>
        <v>63.91545979</v>
      </c>
      <c r="AC121" s="106">
        <f t="shared" si="153"/>
        <v>128.2162411</v>
      </c>
      <c r="AD121" s="35" t="str">
        <f t="shared" si="38"/>
        <v>Yamaha XT 660 Z Ténéré ABS</v>
      </c>
    </row>
    <row r="122">
      <c r="A122" s="7" t="str">
        <f t="shared" si="24"/>
        <v>Zontes 310-T2</v>
      </c>
      <c r="B122" s="7"/>
      <c r="C122" s="96"/>
      <c r="D122" s="97">
        <f t="shared" si="27"/>
        <v>50.72996562</v>
      </c>
      <c r="F122" s="83"/>
      <c r="G122" s="83"/>
      <c r="H122" s="83"/>
      <c r="I122" s="98">
        <f t="shared" ref="I122:M122" si="154">I60/Max(I$2:I$60)*100</f>
        <v>71.95512821</v>
      </c>
      <c r="J122" s="98">
        <f t="shared" si="154"/>
        <v>84.31952663</v>
      </c>
      <c r="K122" s="98">
        <f t="shared" si="154"/>
        <v>84.3755102</v>
      </c>
      <c r="L122" s="98">
        <f t="shared" si="154"/>
        <v>58.46153846</v>
      </c>
      <c r="M122" s="98">
        <f t="shared" si="154"/>
        <v>50.13888889</v>
      </c>
      <c r="N122" s="83"/>
      <c r="O122" s="83"/>
      <c r="P122" s="83"/>
      <c r="Q122" s="99">
        <f t="shared" ref="Q122:R122" si="155">Min(Q$2:Q$60)/Q60*100</f>
        <v>66.10738255</v>
      </c>
      <c r="R122" s="99">
        <f t="shared" si="155"/>
        <v>64.77987421</v>
      </c>
      <c r="S122" s="100">
        <f t="shared" si="30"/>
        <v>64.51612903</v>
      </c>
      <c r="T122" s="96"/>
      <c r="U122" s="96"/>
      <c r="V122" s="101">
        <f t="shared" si="31"/>
        <v>57.32484076</v>
      </c>
      <c r="W122" s="96"/>
      <c r="X122" s="102">
        <f t="shared" si="32"/>
        <v>42.85714286</v>
      </c>
      <c r="Y122" s="103">
        <f t="shared" si="33"/>
        <v>83.33333333</v>
      </c>
      <c r="Z122" s="102">
        <f t="shared" si="34"/>
        <v>59.52380952</v>
      </c>
      <c r="AA122" s="104">
        <f t="shared" si="35"/>
        <v>62.61872443</v>
      </c>
      <c r="AB122" s="105">
        <f t="shared" si="36"/>
        <v>65.57738864</v>
      </c>
      <c r="AC122" s="106">
        <f t="shared" si="153"/>
        <v>76.09330142</v>
      </c>
      <c r="AD122" s="7" t="str">
        <f t="shared" si="38"/>
        <v>Zontes 310-T2</v>
      </c>
    </row>
    <row r="123">
      <c r="A123" s="7"/>
      <c r="B123" s="7"/>
      <c r="C123" s="7"/>
      <c r="D123" s="7"/>
      <c r="F123" s="7"/>
      <c r="G123" s="7"/>
      <c r="H123" s="7"/>
      <c r="I123" s="7"/>
      <c r="J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</row>
    <row r="124">
      <c r="A124" s="7"/>
      <c r="B124" s="7"/>
      <c r="C124" s="7"/>
      <c r="D124" s="7"/>
      <c r="F124" s="7"/>
      <c r="G124" s="7"/>
      <c r="H124" s="7"/>
      <c r="I124" s="7"/>
      <c r="J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</row>
    <row r="125">
      <c r="A125" s="7"/>
      <c r="B125" s="7"/>
      <c r="C125" s="7"/>
      <c r="D125" s="7"/>
      <c r="F125" s="7"/>
      <c r="G125" s="7"/>
      <c r="H125" s="7"/>
      <c r="I125" s="7"/>
      <c r="J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</row>
    <row r="126">
      <c r="A126" s="7"/>
      <c r="B126" s="7"/>
      <c r="C126" s="7"/>
      <c r="D126" s="7"/>
      <c r="F126" s="7"/>
      <c r="G126" s="7"/>
      <c r="H126" s="7"/>
      <c r="I126" s="7"/>
      <c r="J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</row>
    <row r="127">
      <c r="A127" s="7"/>
      <c r="B127" s="7"/>
      <c r="C127" s="7"/>
      <c r="D127" s="7"/>
      <c r="F127" s="7"/>
      <c r="G127" s="7"/>
      <c r="H127" s="7"/>
      <c r="I127" s="7"/>
      <c r="J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</row>
    <row r="128">
      <c r="A128" s="7"/>
      <c r="B128" s="7"/>
      <c r="C128" s="7"/>
      <c r="D128" s="7"/>
      <c r="F128" s="7"/>
      <c r="G128" s="7"/>
      <c r="H128" s="7"/>
      <c r="I128" s="7"/>
      <c r="J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</row>
    <row r="129">
      <c r="A129" s="7"/>
      <c r="B129" s="7"/>
      <c r="C129" s="7"/>
      <c r="D129" s="7"/>
      <c r="F129" s="7"/>
      <c r="G129" s="7"/>
      <c r="H129" s="7"/>
      <c r="I129" s="7"/>
      <c r="J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</row>
    <row r="130">
      <c r="A130" s="7"/>
      <c r="B130" s="7"/>
      <c r="C130" s="7"/>
      <c r="D130" s="7"/>
      <c r="F130" s="7"/>
      <c r="G130" s="7"/>
      <c r="H130" s="7"/>
      <c r="I130" s="7"/>
      <c r="J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</row>
    <row r="131">
      <c r="A131" s="7"/>
      <c r="B131" s="7"/>
      <c r="C131" s="7"/>
      <c r="D131" s="7"/>
      <c r="F131" s="7"/>
      <c r="G131" s="7"/>
      <c r="H131" s="7"/>
      <c r="I131" s="7"/>
      <c r="J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</row>
    <row r="132">
      <c r="A132" s="7"/>
      <c r="B132" s="7"/>
      <c r="C132" s="7"/>
      <c r="D132" s="7"/>
      <c r="F132" s="7"/>
      <c r="G132" s="7"/>
      <c r="H132" s="7"/>
      <c r="I132" s="7"/>
      <c r="J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</row>
    <row r="133">
      <c r="A133" s="7"/>
      <c r="B133" s="7"/>
      <c r="C133" s="7"/>
      <c r="D133" s="7"/>
      <c r="F133" s="7"/>
      <c r="G133" s="7"/>
      <c r="H133" s="7"/>
      <c r="I133" s="7"/>
      <c r="J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</row>
    <row r="134">
      <c r="A134" s="7"/>
      <c r="B134" s="7"/>
      <c r="C134" s="7"/>
      <c r="D134" s="7"/>
      <c r="F134" s="7"/>
      <c r="G134" s="7"/>
      <c r="H134" s="7"/>
      <c r="I134" s="7"/>
      <c r="J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</row>
    <row r="135">
      <c r="A135" s="7"/>
      <c r="B135" s="7"/>
      <c r="C135" s="7"/>
      <c r="D135" s="7"/>
      <c r="F135" s="7"/>
      <c r="G135" s="7"/>
      <c r="H135" s="7"/>
      <c r="I135" s="7"/>
      <c r="J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</row>
    <row r="136">
      <c r="A136" s="7"/>
      <c r="B136" s="7"/>
      <c r="C136" s="7"/>
      <c r="D136" s="7"/>
      <c r="F136" s="7"/>
      <c r="G136" s="7"/>
      <c r="H136" s="7"/>
      <c r="I136" s="7"/>
      <c r="J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</row>
    <row r="137">
      <c r="A137" s="7"/>
      <c r="B137" s="7"/>
      <c r="C137" s="7"/>
      <c r="D137" s="7"/>
      <c r="F137" s="7"/>
      <c r="G137" s="7"/>
      <c r="H137" s="7"/>
      <c r="I137" s="7"/>
      <c r="J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</row>
    <row r="138">
      <c r="A138" s="7"/>
      <c r="B138" s="7"/>
      <c r="C138" s="7"/>
      <c r="D138" s="7"/>
      <c r="F138" s="7"/>
      <c r="G138" s="7"/>
      <c r="H138" s="7"/>
      <c r="I138" s="7"/>
      <c r="J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</row>
    <row r="139">
      <c r="A139" s="7"/>
      <c r="B139" s="7"/>
      <c r="C139" s="7"/>
      <c r="D139" s="7"/>
      <c r="F139" s="7"/>
      <c r="G139" s="7"/>
      <c r="H139" s="7"/>
      <c r="I139" s="7"/>
      <c r="J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</row>
    <row r="140">
      <c r="A140" s="7"/>
      <c r="B140" s="7"/>
      <c r="C140" s="7"/>
      <c r="D140" s="7"/>
      <c r="F140" s="7"/>
      <c r="G140" s="7"/>
      <c r="H140" s="7"/>
      <c r="I140" s="7"/>
      <c r="J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</row>
    <row r="141">
      <c r="A141" s="7"/>
      <c r="B141" s="7"/>
      <c r="C141" s="7"/>
      <c r="D141" s="7"/>
      <c r="F141" s="7"/>
      <c r="G141" s="7"/>
      <c r="H141" s="7"/>
      <c r="I141" s="7"/>
      <c r="J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</row>
    <row r="142">
      <c r="A142" s="7"/>
      <c r="B142" s="7"/>
      <c r="C142" s="7"/>
      <c r="D142" s="7"/>
      <c r="F142" s="7"/>
      <c r="G142" s="7"/>
      <c r="H142" s="7"/>
      <c r="I142" s="7"/>
      <c r="J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</row>
    <row r="143">
      <c r="A143" s="7"/>
      <c r="B143" s="7"/>
      <c r="C143" s="7"/>
      <c r="D143" s="7"/>
      <c r="F143" s="7"/>
      <c r="G143" s="7"/>
      <c r="H143" s="7"/>
      <c r="I143" s="7"/>
      <c r="J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</row>
    <row r="144">
      <c r="A144" s="7"/>
      <c r="B144" s="7"/>
      <c r="C144" s="7"/>
      <c r="D144" s="7"/>
      <c r="F144" s="7"/>
      <c r="G144" s="7"/>
      <c r="H144" s="7"/>
      <c r="I144" s="7"/>
      <c r="J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</row>
    <row r="145">
      <c r="A145" s="7"/>
      <c r="B145" s="7"/>
      <c r="C145" s="7"/>
      <c r="D145" s="7"/>
      <c r="F145" s="7"/>
      <c r="G145" s="7"/>
      <c r="H145" s="7"/>
      <c r="I145" s="7"/>
      <c r="J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</row>
    <row r="146">
      <c r="A146" s="7"/>
      <c r="B146" s="7"/>
      <c r="C146" s="7"/>
      <c r="D146" s="7"/>
      <c r="F146" s="7"/>
      <c r="G146" s="7"/>
      <c r="H146" s="7"/>
      <c r="I146" s="7"/>
      <c r="J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</row>
    <row r="147">
      <c r="A147" s="7"/>
      <c r="B147" s="7"/>
      <c r="C147" s="7"/>
      <c r="D147" s="7"/>
      <c r="F147" s="7"/>
      <c r="G147" s="7"/>
      <c r="H147" s="7"/>
      <c r="I147" s="7"/>
      <c r="J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</row>
    <row r="148">
      <c r="A148" s="7"/>
      <c r="B148" s="7"/>
      <c r="C148" s="7"/>
      <c r="D148" s="7"/>
      <c r="F148" s="7"/>
      <c r="G148" s="7"/>
      <c r="H148" s="7"/>
      <c r="I148" s="7"/>
      <c r="J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</row>
    <row r="149">
      <c r="A149" s="7"/>
      <c r="B149" s="7"/>
      <c r="C149" s="7"/>
      <c r="D149" s="7"/>
      <c r="F149" s="7"/>
      <c r="G149" s="7"/>
      <c r="H149" s="7"/>
      <c r="I149" s="7"/>
      <c r="J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</row>
    <row r="150">
      <c r="A150" s="7"/>
      <c r="B150" s="7"/>
      <c r="C150" s="7"/>
      <c r="D150" s="7"/>
      <c r="F150" s="7"/>
      <c r="G150" s="7"/>
      <c r="H150" s="7"/>
      <c r="I150" s="7"/>
      <c r="J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</row>
    <row r="151">
      <c r="A151" s="7"/>
      <c r="B151" s="7"/>
      <c r="C151" s="7"/>
      <c r="D151" s="7"/>
      <c r="F151" s="7"/>
      <c r="G151" s="7"/>
      <c r="H151" s="7"/>
      <c r="I151" s="7"/>
      <c r="J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</row>
    <row r="152">
      <c r="A152" s="7"/>
      <c r="B152" s="7"/>
      <c r="C152" s="7"/>
      <c r="D152" s="7"/>
      <c r="F152" s="7"/>
      <c r="G152" s="7"/>
      <c r="H152" s="7"/>
      <c r="I152" s="7"/>
      <c r="J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</row>
    <row r="153">
      <c r="A153" s="7"/>
      <c r="B153" s="7"/>
      <c r="C153" s="7"/>
      <c r="D153" s="7"/>
      <c r="F153" s="7"/>
      <c r="G153" s="7"/>
      <c r="H153" s="7"/>
      <c r="I153" s="7"/>
      <c r="J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</row>
    <row r="154">
      <c r="A154" s="7"/>
      <c r="B154" s="7"/>
      <c r="C154" s="7"/>
      <c r="D154" s="7"/>
      <c r="F154" s="7"/>
      <c r="G154" s="7"/>
      <c r="H154" s="7"/>
      <c r="I154" s="7"/>
      <c r="J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</row>
    <row r="155">
      <c r="A155" s="7"/>
      <c r="B155" s="7"/>
      <c r="C155" s="7"/>
      <c r="D155" s="7"/>
      <c r="F155" s="7"/>
      <c r="G155" s="7"/>
      <c r="H155" s="7"/>
      <c r="I155" s="7"/>
      <c r="J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</row>
    <row r="156">
      <c r="A156" s="7"/>
      <c r="B156" s="7"/>
      <c r="C156" s="7"/>
      <c r="D156" s="7"/>
      <c r="F156" s="7"/>
      <c r="G156" s="7"/>
      <c r="H156" s="7"/>
      <c r="I156" s="7"/>
      <c r="J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</row>
    <row r="157">
      <c r="A157" s="7"/>
      <c r="B157" s="7"/>
      <c r="C157" s="7"/>
      <c r="D157" s="7"/>
      <c r="F157" s="7"/>
      <c r="G157" s="7"/>
      <c r="H157" s="7"/>
      <c r="I157" s="7"/>
      <c r="J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</row>
    <row r="158">
      <c r="A158" s="7"/>
      <c r="B158" s="7"/>
      <c r="C158" s="7"/>
      <c r="D158" s="7"/>
      <c r="F158" s="7"/>
      <c r="G158" s="7"/>
      <c r="H158" s="7"/>
      <c r="I158" s="7"/>
      <c r="J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</row>
    <row r="159">
      <c r="A159" s="7"/>
      <c r="B159" s="7"/>
      <c r="C159" s="7"/>
      <c r="D159" s="7"/>
      <c r="F159" s="7"/>
      <c r="G159" s="7"/>
      <c r="H159" s="7"/>
      <c r="I159" s="7"/>
      <c r="J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</row>
    <row r="160">
      <c r="A160" s="7"/>
      <c r="B160" s="7"/>
      <c r="C160" s="7"/>
      <c r="D160" s="7"/>
      <c r="F160" s="7"/>
      <c r="G160" s="7"/>
      <c r="H160" s="7"/>
      <c r="I160" s="7"/>
      <c r="J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</row>
    <row r="161">
      <c r="A161" s="7"/>
      <c r="B161" s="7"/>
      <c r="C161" s="7"/>
      <c r="D161" s="7"/>
      <c r="F161" s="7"/>
      <c r="G161" s="7"/>
      <c r="H161" s="7"/>
      <c r="I161" s="7"/>
      <c r="J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</row>
    <row r="162">
      <c r="A162" s="7"/>
      <c r="B162" s="7"/>
      <c r="C162" s="7"/>
      <c r="D162" s="7"/>
      <c r="F162" s="7"/>
      <c r="G162" s="7"/>
      <c r="H162" s="7"/>
      <c r="I162" s="7"/>
      <c r="J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</row>
    <row r="163">
      <c r="A163" s="7"/>
      <c r="B163" s="7"/>
      <c r="C163" s="7"/>
      <c r="D163" s="7"/>
      <c r="F163" s="7"/>
      <c r="G163" s="7"/>
      <c r="H163" s="7"/>
      <c r="I163" s="7"/>
      <c r="J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</row>
    <row r="164">
      <c r="A164" s="7"/>
      <c r="B164" s="7"/>
      <c r="C164" s="7"/>
      <c r="D164" s="7"/>
      <c r="F164" s="7"/>
      <c r="G164" s="7"/>
      <c r="H164" s="7"/>
      <c r="I164" s="7"/>
      <c r="J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</row>
    <row r="165">
      <c r="A165" s="7"/>
      <c r="B165" s="7"/>
      <c r="C165" s="7"/>
      <c r="D165" s="7"/>
      <c r="F165" s="7"/>
      <c r="G165" s="7"/>
      <c r="H165" s="7"/>
      <c r="I165" s="7"/>
      <c r="J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</row>
    <row r="166">
      <c r="A166" s="7"/>
      <c r="B166" s="7"/>
      <c r="C166" s="7"/>
      <c r="D166" s="7"/>
      <c r="F166" s="7"/>
      <c r="G166" s="7"/>
      <c r="H166" s="7"/>
      <c r="I166" s="7"/>
      <c r="J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</row>
    <row r="167">
      <c r="A167" s="7"/>
      <c r="B167" s="7"/>
      <c r="C167" s="7"/>
      <c r="D167" s="7"/>
      <c r="F167" s="7"/>
      <c r="G167" s="7"/>
      <c r="H167" s="7"/>
      <c r="I167" s="7"/>
      <c r="J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</row>
    <row r="168">
      <c r="A168" s="7"/>
      <c r="B168" s="7"/>
      <c r="C168" s="7"/>
      <c r="D168" s="7"/>
      <c r="F168" s="7"/>
      <c r="G168" s="7"/>
      <c r="H168" s="7"/>
      <c r="I168" s="7"/>
      <c r="J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</row>
    <row r="169">
      <c r="A169" s="7"/>
      <c r="B169" s="7"/>
      <c r="C169" s="7"/>
      <c r="D169" s="7"/>
      <c r="F169" s="7"/>
      <c r="G169" s="7"/>
      <c r="H169" s="7"/>
      <c r="I169" s="7"/>
      <c r="J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</row>
    <row r="170">
      <c r="A170" s="7"/>
      <c r="B170" s="7"/>
      <c r="C170" s="7"/>
      <c r="D170" s="7"/>
      <c r="F170" s="7"/>
      <c r="G170" s="7"/>
      <c r="H170" s="7"/>
      <c r="I170" s="7"/>
      <c r="J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</row>
    <row r="171">
      <c r="A171" s="7"/>
      <c r="B171" s="7"/>
      <c r="C171" s="7"/>
      <c r="D171" s="7"/>
      <c r="F171" s="7"/>
      <c r="G171" s="7"/>
      <c r="H171" s="7"/>
      <c r="I171" s="7"/>
      <c r="J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</row>
    <row r="172">
      <c r="A172" s="7"/>
      <c r="B172" s="7"/>
      <c r="C172" s="7"/>
      <c r="D172" s="7"/>
      <c r="F172" s="7"/>
      <c r="G172" s="7"/>
      <c r="H172" s="7"/>
      <c r="I172" s="7"/>
      <c r="J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</row>
    <row r="173">
      <c r="A173" s="7"/>
      <c r="B173" s="7"/>
      <c r="C173" s="7"/>
      <c r="D173" s="7"/>
      <c r="F173" s="7"/>
      <c r="G173" s="7"/>
      <c r="H173" s="7"/>
      <c r="I173" s="7"/>
      <c r="J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</row>
    <row r="174">
      <c r="A174" s="7"/>
      <c r="B174" s="7"/>
      <c r="C174" s="7"/>
      <c r="D174" s="7"/>
      <c r="F174" s="7"/>
      <c r="G174" s="7"/>
      <c r="H174" s="7"/>
      <c r="I174" s="7"/>
      <c r="J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</row>
    <row r="175">
      <c r="A175" s="7"/>
      <c r="B175" s="7"/>
      <c r="C175" s="7"/>
      <c r="D175" s="7"/>
      <c r="F175" s="7"/>
      <c r="G175" s="7"/>
      <c r="H175" s="7"/>
      <c r="I175" s="7"/>
      <c r="J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</row>
    <row r="176">
      <c r="A176" s="7"/>
      <c r="B176" s="7"/>
      <c r="C176" s="7"/>
      <c r="D176" s="7"/>
      <c r="F176" s="7"/>
      <c r="G176" s="7"/>
      <c r="H176" s="7"/>
      <c r="I176" s="7"/>
      <c r="J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</row>
    <row r="177">
      <c r="A177" s="7"/>
      <c r="B177" s="7"/>
      <c r="C177" s="7"/>
      <c r="D177" s="7"/>
      <c r="F177" s="7"/>
      <c r="G177" s="7"/>
      <c r="H177" s="7"/>
      <c r="I177" s="7"/>
      <c r="J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</row>
    <row r="178">
      <c r="A178" s="7"/>
      <c r="B178" s="7"/>
      <c r="C178" s="7"/>
      <c r="D178" s="7"/>
      <c r="F178" s="7"/>
      <c r="G178" s="7"/>
      <c r="H178" s="7"/>
      <c r="I178" s="7"/>
      <c r="J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</row>
    <row r="179">
      <c r="A179" s="7"/>
      <c r="B179" s="7"/>
      <c r="C179" s="7"/>
      <c r="D179" s="7"/>
      <c r="F179" s="7"/>
      <c r="G179" s="7"/>
      <c r="H179" s="7"/>
      <c r="I179" s="7"/>
      <c r="J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</row>
    <row r="180">
      <c r="A180" s="7"/>
      <c r="B180" s="7"/>
      <c r="C180" s="7"/>
      <c r="D180" s="7"/>
      <c r="F180" s="7"/>
      <c r="G180" s="7"/>
      <c r="H180" s="7"/>
      <c r="I180" s="7"/>
      <c r="J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</row>
    <row r="181">
      <c r="A181" s="7"/>
      <c r="B181" s="7"/>
      <c r="C181" s="7"/>
      <c r="D181" s="7"/>
      <c r="F181" s="7"/>
      <c r="G181" s="7"/>
      <c r="H181" s="7"/>
      <c r="I181" s="7"/>
      <c r="J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</row>
    <row r="182">
      <c r="A182" s="7"/>
      <c r="B182" s="7"/>
      <c r="C182" s="7"/>
      <c r="D182" s="7"/>
      <c r="F182" s="7"/>
      <c r="G182" s="7"/>
      <c r="H182" s="7"/>
      <c r="I182" s="7"/>
      <c r="J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</row>
    <row r="183">
      <c r="A183" s="7"/>
      <c r="B183" s="7"/>
      <c r="C183" s="7"/>
      <c r="D183" s="7"/>
      <c r="F183" s="7"/>
      <c r="G183" s="7"/>
      <c r="H183" s="7"/>
      <c r="I183" s="7"/>
      <c r="J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</row>
    <row r="184">
      <c r="A184" s="7"/>
      <c r="B184" s="7"/>
      <c r="C184" s="7"/>
      <c r="D184" s="7"/>
      <c r="F184" s="7"/>
      <c r="G184" s="7"/>
      <c r="H184" s="7"/>
      <c r="I184" s="7"/>
      <c r="J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</row>
    <row r="185">
      <c r="A185" s="7"/>
      <c r="B185" s="7"/>
      <c r="C185" s="7"/>
      <c r="D185" s="7"/>
      <c r="F185" s="7"/>
      <c r="G185" s="7"/>
      <c r="H185" s="7"/>
      <c r="I185" s="7"/>
      <c r="J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</row>
    <row r="186">
      <c r="A186" s="7"/>
      <c r="B186" s="7"/>
      <c r="C186" s="7"/>
      <c r="D186" s="7"/>
      <c r="F186" s="7"/>
      <c r="G186" s="7"/>
      <c r="H186" s="7"/>
      <c r="I186" s="7"/>
      <c r="J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</row>
    <row r="187">
      <c r="A187" s="7"/>
      <c r="B187" s="7"/>
      <c r="C187" s="7"/>
      <c r="D187" s="7"/>
      <c r="F187" s="7"/>
      <c r="G187" s="7"/>
      <c r="H187" s="7"/>
      <c r="I187" s="7"/>
      <c r="J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</row>
    <row r="188">
      <c r="A188" s="7"/>
      <c r="B188" s="7"/>
      <c r="C188" s="7"/>
      <c r="D188" s="7"/>
      <c r="F188" s="7"/>
      <c r="G188" s="7"/>
      <c r="H188" s="7"/>
      <c r="I188" s="7"/>
      <c r="J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</row>
    <row r="189">
      <c r="A189" s="7"/>
      <c r="B189" s="7"/>
      <c r="C189" s="7"/>
      <c r="D189" s="7"/>
      <c r="F189" s="7"/>
      <c r="G189" s="7"/>
      <c r="H189" s="7"/>
      <c r="I189" s="7"/>
      <c r="J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</row>
    <row r="190">
      <c r="A190" s="7"/>
      <c r="B190" s="7"/>
      <c r="C190" s="7"/>
      <c r="D190" s="7"/>
      <c r="F190" s="7"/>
      <c r="G190" s="7"/>
      <c r="H190" s="7"/>
      <c r="I190" s="7"/>
      <c r="J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</row>
    <row r="191">
      <c r="A191" s="7"/>
      <c r="B191" s="7"/>
      <c r="C191" s="7"/>
      <c r="D191" s="7"/>
      <c r="F191" s="7"/>
      <c r="G191" s="7"/>
      <c r="H191" s="7"/>
      <c r="I191" s="7"/>
      <c r="J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</row>
    <row r="192">
      <c r="A192" s="7"/>
      <c r="B192" s="7"/>
      <c r="C192" s="7"/>
      <c r="D192" s="7"/>
      <c r="F192" s="7"/>
      <c r="G192" s="7"/>
      <c r="H192" s="7"/>
      <c r="I192" s="7"/>
      <c r="J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</row>
    <row r="193">
      <c r="A193" s="7"/>
      <c r="B193" s="7"/>
      <c r="C193" s="7"/>
      <c r="D193" s="7"/>
      <c r="F193" s="7"/>
      <c r="G193" s="7"/>
      <c r="H193" s="7"/>
      <c r="I193" s="7"/>
      <c r="J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</row>
    <row r="194">
      <c r="A194" s="7"/>
      <c r="B194" s="7"/>
      <c r="C194" s="7"/>
      <c r="D194" s="7"/>
      <c r="F194" s="7"/>
      <c r="G194" s="7"/>
      <c r="H194" s="7"/>
      <c r="I194" s="7"/>
      <c r="J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</row>
    <row r="195">
      <c r="A195" s="7"/>
      <c r="B195" s="7"/>
      <c r="C195" s="7"/>
      <c r="D195" s="7"/>
      <c r="F195" s="7"/>
      <c r="G195" s="7"/>
      <c r="H195" s="7"/>
      <c r="I195" s="7"/>
      <c r="J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</row>
    <row r="196">
      <c r="A196" s="7"/>
      <c r="B196" s="7"/>
      <c r="C196" s="7"/>
      <c r="D196" s="7"/>
      <c r="F196" s="7"/>
      <c r="G196" s="7"/>
      <c r="H196" s="7"/>
      <c r="I196" s="7"/>
      <c r="J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</row>
    <row r="197">
      <c r="A197" s="7"/>
      <c r="B197" s="7"/>
      <c r="C197" s="7"/>
      <c r="D197" s="7"/>
      <c r="F197" s="7"/>
      <c r="G197" s="7"/>
      <c r="H197" s="7"/>
      <c r="I197" s="7"/>
      <c r="J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</row>
    <row r="198">
      <c r="A198" s="7"/>
      <c r="B198" s="7"/>
      <c r="C198" s="7"/>
      <c r="D198" s="7"/>
      <c r="F198" s="7"/>
      <c r="G198" s="7"/>
      <c r="H198" s="7"/>
      <c r="I198" s="7"/>
      <c r="J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</row>
    <row r="199">
      <c r="A199" s="7"/>
      <c r="B199" s="7"/>
      <c r="C199" s="7"/>
      <c r="D199" s="7"/>
      <c r="F199" s="7"/>
      <c r="G199" s="7"/>
      <c r="H199" s="7"/>
      <c r="I199" s="7"/>
      <c r="J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</row>
    <row r="200">
      <c r="A200" s="7"/>
      <c r="B200" s="7"/>
      <c r="C200" s="7"/>
      <c r="D200" s="7"/>
      <c r="F200" s="7"/>
      <c r="G200" s="7"/>
      <c r="H200" s="7"/>
      <c r="I200" s="7"/>
      <c r="J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</row>
    <row r="201">
      <c r="A201" s="7"/>
      <c r="B201" s="7"/>
      <c r="C201" s="7"/>
      <c r="D201" s="7"/>
      <c r="F201" s="7"/>
      <c r="G201" s="7"/>
      <c r="H201" s="7"/>
      <c r="I201" s="7"/>
      <c r="J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</row>
    <row r="202">
      <c r="A202" s="7"/>
      <c r="B202" s="7"/>
      <c r="C202" s="7"/>
      <c r="D202" s="7"/>
      <c r="F202" s="7"/>
      <c r="G202" s="7"/>
      <c r="H202" s="7"/>
      <c r="I202" s="7"/>
      <c r="J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</row>
    <row r="203">
      <c r="A203" s="7"/>
      <c r="B203" s="7"/>
      <c r="C203" s="7"/>
      <c r="D203" s="7"/>
      <c r="F203" s="7"/>
      <c r="G203" s="7"/>
      <c r="H203" s="7"/>
      <c r="I203" s="7"/>
      <c r="J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</row>
    <row r="204">
      <c r="A204" s="7"/>
      <c r="B204" s="7"/>
      <c r="C204" s="7"/>
      <c r="D204" s="7"/>
      <c r="F204" s="7"/>
      <c r="G204" s="7"/>
      <c r="H204" s="7"/>
      <c r="I204" s="7"/>
      <c r="J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</row>
    <row r="205">
      <c r="A205" s="7"/>
      <c r="B205" s="7"/>
      <c r="C205" s="7"/>
      <c r="D205" s="7"/>
      <c r="F205" s="7"/>
      <c r="G205" s="7"/>
      <c r="H205" s="7"/>
      <c r="I205" s="7"/>
      <c r="J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</row>
    <row r="206">
      <c r="A206" s="7"/>
      <c r="B206" s="7"/>
      <c r="C206" s="7"/>
      <c r="D206" s="7"/>
      <c r="F206" s="7"/>
      <c r="G206" s="7"/>
      <c r="H206" s="7"/>
      <c r="I206" s="7"/>
      <c r="J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</row>
    <row r="207">
      <c r="A207" s="7"/>
      <c r="B207" s="7"/>
      <c r="C207" s="7"/>
      <c r="D207" s="7"/>
      <c r="F207" s="7"/>
      <c r="G207" s="7"/>
      <c r="H207" s="7"/>
      <c r="I207" s="7"/>
      <c r="J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</row>
    <row r="208">
      <c r="A208" s="7"/>
      <c r="B208" s="7"/>
      <c r="C208" s="7"/>
      <c r="D208" s="7"/>
      <c r="F208" s="7"/>
      <c r="G208" s="7"/>
      <c r="H208" s="7"/>
      <c r="I208" s="7"/>
      <c r="J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</row>
    <row r="209">
      <c r="A209" s="7"/>
      <c r="B209" s="7"/>
      <c r="C209" s="7"/>
      <c r="D209" s="7"/>
      <c r="F209" s="7"/>
      <c r="G209" s="7"/>
      <c r="H209" s="7"/>
      <c r="I209" s="7"/>
      <c r="J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</row>
    <row r="210">
      <c r="A210" s="7"/>
      <c r="B210" s="7"/>
      <c r="C210" s="7"/>
      <c r="D210" s="7"/>
      <c r="F210" s="7"/>
      <c r="G210" s="7"/>
      <c r="H210" s="7"/>
      <c r="I210" s="7"/>
      <c r="J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</row>
    <row r="211">
      <c r="A211" s="7"/>
      <c r="B211" s="7"/>
      <c r="C211" s="7"/>
      <c r="D211" s="7"/>
      <c r="F211" s="7"/>
      <c r="G211" s="7"/>
      <c r="H211" s="7"/>
      <c r="I211" s="7"/>
      <c r="J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</row>
    <row r="212">
      <c r="A212" s="7"/>
      <c r="B212" s="7"/>
      <c r="C212" s="7"/>
      <c r="D212" s="7"/>
      <c r="F212" s="7"/>
      <c r="G212" s="7"/>
      <c r="H212" s="7"/>
      <c r="I212" s="7"/>
      <c r="J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</row>
    <row r="213">
      <c r="A213" s="7"/>
      <c r="B213" s="7"/>
      <c r="C213" s="7"/>
      <c r="D213" s="7"/>
      <c r="F213" s="7"/>
      <c r="G213" s="7"/>
      <c r="H213" s="7"/>
      <c r="I213" s="7"/>
      <c r="J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</row>
    <row r="214">
      <c r="A214" s="7"/>
      <c r="B214" s="7"/>
      <c r="C214" s="7"/>
      <c r="D214" s="7"/>
      <c r="F214" s="7"/>
      <c r="G214" s="7"/>
      <c r="H214" s="7"/>
      <c r="I214" s="7"/>
      <c r="J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</row>
    <row r="215">
      <c r="A215" s="7"/>
      <c r="B215" s="7"/>
      <c r="C215" s="7"/>
      <c r="D215" s="7"/>
      <c r="F215" s="7"/>
      <c r="G215" s="7"/>
      <c r="H215" s="7"/>
      <c r="I215" s="7"/>
      <c r="J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</row>
    <row r="216">
      <c r="A216" s="7"/>
      <c r="B216" s="7"/>
      <c r="C216" s="7"/>
      <c r="D216" s="7"/>
      <c r="F216" s="7"/>
      <c r="G216" s="7"/>
      <c r="H216" s="7"/>
      <c r="I216" s="7"/>
      <c r="J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</row>
    <row r="217">
      <c r="A217" s="7"/>
      <c r="B217" s="7"/>
      <c r="C217" s="7"/>
      <c r="D217" s="7"/>
      <c r="F217" s="7"/>
      <c r="G217" s="7"/>
      <c r="H217" s="7"/>
      <c r="I217" s="7"/>
      <c r="J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</row>
    <row r="218">
      <c r="A218" s="7"/>
      <c r="B218" s="7"/>
      <c r="C218" s="7"/>
      <c r="D218" s="7"/>
      <c r="F218" s="7"/>
      <c r="G218" s="7"/>
      <c r="H218" s="7"/>
      <c r="I218" s="7"/>
      <c r="J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</row>
    <row r="219">
      <c r="A219" s="7"/>
      <c r="B219" s="7"/>
      <c r="C219" s="7"/>
      <c r="D219" s="7"/>
      <c r="F219" s="7"/>
      <c r="G219" s="7"/>
      <c r="H219" s="7"/>
      <c r="I219" s="7"/>
      <c r="J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</row>
    <row r="220">
      <c r="A220" s="7"/>
      <c r="B220" s="7"/>
      <c r="C220" s="7"/>
      <c r="D220" s="7"/>
      <c r="F220" s="7"/>
      <c r="G220" s="7"/>
      <c r="H220" s="7"/>
      <c r="I220" s="7"/>
      <c r="J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</row>
    <row r="221">
      <c r="A221" s="7"/>
      <c r="B221" s="7"/>
      <c r="C221" s="7"/>
      <c r="D221" s="7"/>
      <c r="F221" s="7"/>
      <c r="G221" s="7"/>
      <c r="H221" s="7"/>
      <c r="I221" s="7"/>
      <c r="J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</row>
    <row r="222">
      <c r="A222" s="7"/>
      <c r="B222" s="7"/>
      <c r="C222" s="7"/>
      <c r="D222" s="7"/>
      <c r="F222" s="7"/>
      <c r="G222" s="7"/>
      <c r="H222" s="7"/>
      <c r="I222" s="7"/>
      <c r="J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</row>
    <row r="223">
      <c r="A223" s="7"/>
      <c r="B223" s="7"/>
      <c r="C223" s="7"/>
      <c r="D223" s="7"/>
      <c r="F223" s="7"/>
      <c r="G223" s="7"/>
      <c r="H223" s="7"/>
      <c r="I223" s="7"/>
      <c r="J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</row>
    <row r="224">
      <c r="A224" s="7"/>
      <c r="B224" s="7"/>
      <c r="C224" s="7"/>
      <c r="D224" s="7"/>
      <c r="F224" s="7"/>
      <c r="G224" s="7"/>
      <c r="H224" s="7"/>
      <c r="I224" s="7"/>
      <c r="J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</row>
    <row r="225">
      <c r="A225" s="7"/>
      <c r="B225" s="7"/>
      <c r="C225" s="7"/>
      <c r="D225" s="7"/>
      <c r="F225" s="7"/>
      <c r="G225" s="7"/>
      <c r="H225" s="7"/>
      <c r="I225" s="7"/>
      <c r="J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</row>
    <row r="226">
      <c r="A226" s="7"/>
      <c r="B226" s="7"/>
      <c r="C226" s="7"/>
      <c r="D226" s="7"/>
      <c r="F226" s="7"/>
      <c r="G226" s="7"/>
      <c r="H226" s="7"/>
      <c r="I226" s="7"/>
      <c r="J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</row>
    <row r="227">
      <c r="A227" s="7"/>
      <c r="B227" s="7"/>
      <c r="C227" s="7"/>
      <c r="D227" s="7"/>
      <c r="F227" s="7"/>
      <c r="G227" s="7"/>
      <c r="H227" s="7"/>
      <c r="I227" s="7"/>
      <c r="J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</row>
    <row r="228">
      <c r="A228" s="7"/>
      <c r="B228" s="7"/>
      <c r="C228" s="7"/>
      <c r="D228" s="7"/>
      <c r="F228" s="7"/>
      <c r="G228" s="7"/>
      <c r="H228" s="7"/>
      <c r="I228" s="7"/>
      <c r="J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</row>
    <row r="229">
      <c r="A229" s="7"/>
      <c r="B229" s="7"/>
      <c r="C229" s="7"/>
      <c r="D229" s="7"/>
      <c r="F229" s="7"/>
      <c r="G229" s="7"/>
      <c r="H229" s="7"/>
      <c r="I229" s="7"/>
      <c r="J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</row>
    <row r="230">
      <c r="A230" s="7"/>
      <c r="B230" s="7"/>
      <c r="C230" s="7"/>
      <c r="D230" s="7"/>
      <c r="F230" s="7"/>
      <c r="G230" s="7"/>
      <c r="H230" s="7"/>
      <c r="I230" s="7"/>
      <c r="J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</row>
    <row r="231">
      <c r="A231" s="7"/>
      <c r="B231" s="7"/>
      <c r="C231" s="7"/>
      <c r="D231" s="7"/>
      <c r="F231" s="7"/>
      <c r="G231" s="7"/>
      <c r="H231" s="7"/>
      <c r="I231" s="7"/>
      <c r="J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</row>
    <row r="232">
      <c r="A232" s="7"/>
      <c r="B232" s="7"/>
      <c r="C232" s="7"/>
      <c r="D232" s="7"/>
      <c r="F232" s="7"/>
      <c r="G232" s="7"/>
      <c r="H232" s="7"/>
      <c r="I232" s="7"/>
      <c r="J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</row>
    <row r="233">
      <c r="A233" s="7"/>
      <c r="B233" s="7"/>
      <c r="C233" s="7"/>
      <c r="D233" s="7"/>
      <c r="F233" s="7"/>
      <c r="G233" s="7"/>
      <c r="H233" s="7"/>
      <c r="I233" s="7"/>
      <c r="J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</row>
    <row r="234">
      <c r="A234" s="7"/>
      <c r="B234" s="7"/>
      <c r="C234" s="7"/>
      <c r="D234" s="7"/>
      <c r="F234" s="7"/>
      <c r="G234" s="7"/>
      <c r="H234" s="7"/>
      <c r="I234" s="7"/>
      <c r="J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</row>
    <row r="235">
      <c r="A235" s="7"/>
      <c r="B235" s="7"/>
      <c r="C235" s="7"/>
      <c r="D235" s="7"/>
      <c r="F235" s="7"/>
      <c r="G235" s="7"/>
      <c r="H235" s="7"/>
      <c r="I235" s="7"/>
      <c r="J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</row>
    <row r="236">
      <c r="A236" s="7"/>
      <c r="B236" s="7"/>
      <c r="C236" s="7"/>
      <c r="D236" s="7"/>
      <c r="F236" s="7"/>
      <c r="G236" s="7"/>
      <c r="H236" s="7"/>
      <c r="I236" s="7"/>
      <c r="J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</row>
    <row r="237">
      <c r="A237" s="7"/>
      <c r="B237" s="7"/>
      <c r="C237" s="7"/>
      <c r="D237" s="7"/>
      <c r="F237" s="7"/>
      <c r="G237" s="7"/>
      <c r="H237" s="7"/>
      <c r="I237" s="7"/>
      <c r="J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</row>
    <row r="238">
      <c r="A238" s="7"/>
      <c r="B238" s="7"/>
      <c r="C238" s="7"/>
      <c r="D238" s="7"/>
      <c r="F238" s="7"/>
      <c r="G238" s="7"/>
      <c r="H238" s="7"/>
      <c r="I238" s="7"/>
      <c r="J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</row>
    <row r="239">
      <c r="A239" s="7"/>
      <c r="B239" s="7"/>
      <c r="C239" s="7"/>
      <c r="D239" s="7"/>
      <c r="F239" s="7"/>
      <c r="G239" s="7"/>
      <c r="H239" s="7"/>
      <c r="I239" s="7"/>
      <c r="J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</row>
    <row r="240">
      <c r="A240" s="7"/>
      <c r="B240" s="7"/>
      <c r="C240" s="7"/>
      <c r="D240" s="7"/>
      <c r="F240" s="7"/>
      <c r="G240" s="7"/>
      <c r="H240" s="7"/>
      <c r="I240" s="7"/>
      <c r="J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</row>
    <row r="241">
      <c r="A241" s="7"/>
      <c r="B241" s="7"/>
      <c r="C241" s="7"/>
      <c r="D241" s="7"/>
      <c r="F241" s="7"/>
      <c r="G241" s="7"/>
      <c r="H241" s="7"/>
      <c r="I241" s="7"/>
      <c r="J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</row>
    <row r="242">
      <c r="A242" s="7"/>
      <c r="B242" s="7"/>
      <c r="C242" s="7"/>
      <c r="D242" s="7"/>
      <c r="F242" s="7"/>
      <c r="G242" s="7"/>
      <c r="H242" s="7"/>
      <c r="I242" s="7"/>
      <c r="J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</row>
    <row r="243">
      <c r="A243" s="7"/>
      <c r="B243" s="7"/>
      <c r="C243" s="7"/>
      <c r="D243" s="7"/>
      <c r="F243" s="7"/>
      <c r="G243" s="7"/>
      <c r="H243" s="7"/>
      <c r="I243" s="7"/>
      <c r="J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</row>
    <row r="244">
      <c r="A244" s="7"/>
      <c r="B244" s="7"/>
      <c r="C244" s="7"/>
      <c r="D244" s="7"/>
      <c r="F244" s="7"/>
      <c r="G244" s="7"/>
      <c r="H244" s="7"/>
      <c r="I244" s="7"/>
      <c r="J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</row>
    <row r="245">
      <c r="A245" s="7"/>
      <c r="B245" s="7"/>
      <c r="C245" s="7"/>
      <c r="D245" s="7"/>
      <c r="F245" s="7"/>
      <c r="G245" s="7"/>
      <c r="H245" s="7"/>
      <c r="I245" s="7"/>
      <c r="J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</row>
    <row r="246">
      <c r="A246" s="7"/>
      <c r="B246" s="7"/>
      <c r="C246" s="7"/>
      <c r="D246" s="7"/>
      <c r="F246" s="7"/>
      <c r="G246" s="7"/>
      <c r="H246" s="7"/>
      <c r="I246" s="7"/>
      <c r="J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</row>
    <row r="247">
      <c r="A247" s="7"/>
      <c r="B247" s="7"/>
      <c r="C247" s="7"/>
      <c r="D247" s="7"/>
      <c r="F247" s="7"/>
      <c r="G247" s="7"/>
      <c r="H247" s="7"/>
      <c r="I247" s="7"/>
      <c r="J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</row>
    <row r="248">
      <c r="A248" s="7"/>
      <c r="B248" s="7"/>
      <c r="C248" s="7"/>
      <c r="D248" s="7"/>
      <c r="F248" s="7"/>
      <c r="G248" s="7"/>
      <c r="H248" s="7"/>
      <c r="I248" s="7"/>
      <c r="J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</row>
    <row r="249">
      <c r="A249" s="7"/>
      <c r="B249" s="7"/>
      <c r="C249" s="7"/>
      <c r="D249" s="7"/>
      <c r="F249" s="7"/>
      <c r="G249" s="7"/>
      <c r="H249" s="7"/>
      <c r="I249" s="7"/>
      <c r="J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</row>
    <row r="250">
      <c r="A250" s="7"/>
      <c r="B250" s="7"/>
      <c r="C250" s="7"/>
      <c r="D250" s="7"/>
      <c r="F250" s="7"/>
      <c r="G250" s="7"/>
      <c r="H250" s="7"/>
      <c r="I250" s="7"/>
      <c r="J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</row>
    <row r="251">
      <c r="A251" s="7"/>
      <c r="B251" s="7"/>
      <c r="C251" s="7"/>
      <c r="D251" s="7"/>
      <c r="F251" s="7"/>
      <c r="G251" s="7"/>
      <c r="H251" s="7"/>
      <c r="I251" s="7"/>
      <c r="J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</row>
    <row r="252">
      <c r="A252" s="7"/>
      <c r="B252" s="7"/>
      <c r="C252" s="7"/>
      <c r="D252" s="7"/>
      <c r="F252" s="7"/>
      <c r="G252" s="7"/>
      <c r="H252" s="7"/>
      <c r="I252" s="7"/>
      <c r="J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</row>
    <row r="253">
      <c r="A253" s="7"/>
      <c r="B253" s="7"/>
      <c r="C253" s="7"/>
      <c r="D253" s="7"/>
      <c r="F253" s="7"/>
      <c r="G253" s="7"/>
      <c r="H253" s="7"/>
      <c r="I253" s="7"/>
      <c r="J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</row>
    <row r="254">
      <c r="A254" s="7"/>
      <c r="B254" s="7"/>
      <c r="C254" s="7"/>
      <c r="D254" s="7"/>
      <c r="F254" s="7"/>
      <c r="G254" s="7"/>
      <c r="H254" s="7"/>
      <c r="I254" s="7"/>
      <c r="J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</row>
    <row r="255">
      <c r="A255" s="7"/>
      <c r="B255" s="7"/>
      <c r="C255" s="7"/>
      <c r="D255" s="7"/>
      <c r="F255" s="7"/>
      <c r="G255" s="7"/>
      <c r="H255" s="7"/>
      <c r="I255" s="7"/>
      <c r="J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</row>
    <row r="256">
      <c r="A256" s="7"/>
      <c r="B256" s="7"/>
      <c r="C256" s="7"/>
      <c r="D256" s="7"/>
      <c r="F256" s="7"/>
      <c r="G256" s="7"/>
      <c r="H256" s="7"/>
      <c r="I256" s="7"/>
      <c r="J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</row>
    <row r="257">
      <c r="A257" s="7"/>
      <c r="B257" s="7"/>
      <c r="C257" s="7"/>
      <c r="D257" s="7"/>
      <c r="F257" s="7"/>
      <c r="G257" s="7"/>
      <c r="H257" s="7"/>
      <c r="I257" s="7"/>
      <c r="J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</row>
    <row r="258">
      <c r="A258" s="7"/>
      <c r="B258" s="7"/>
      <c r="C258" s="7"/>
      <c r="D258" s="7"/>
      <c r="F258" s="7"/>
      <c r="G258" s="7"/>
      <c r="H258" s="7"/>
      <c r="I258" s="7"/>
      <c r="J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</row>
    <row r="259">
      <c r="A259" s="7"/>
      <c r="B259" s="7"/>
      <c r="C259" s="7"/>
      <c r="D259" s="7"/>
      <c r="F259" s="7"/>
      <c r="G259" s="7"/>
      <c r="H259" s="7"/>
      <c r="I259" s="7"/>
      <c r="J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</row>
    <row r="260">
      <c r="A260" s="7"/>
      <c r="B260" s="7"/>
      <c r="C260" s="7"/>
      <c r="D260" s="7"/>
      <c r="F260" s="7"/>
      <c r="G260" s="7"/>
      <c r="H260" s="7"/>
      <c r="I260" s="7"/>
      <c r="J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</row>
    <row r="261">
      <c r="A261" s="7"/>
      <c r="B261" s="7"/>
      <c r="C261" s="7"/>
      <c r="D261" s="7"/>
      <c r="F261" s="7"/>
      <c r="G261" s="7"/>
      <c r="H261" s="7"/>
      <c r="I261" s="7"/>
      <c r="J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</row>
    <row r="262">
      <c r="A262" s="7"/>
      <c r="B262" s="7"/>
      <c r="C262" s="7"/>
      <c r="D262" s="7"/>
      <c r="F262" s="7"/>
      <c r="G262" s="7"/>
      <c r="H262" s="7"/>
      <c r="I262" s="7"/>
      <c r="J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</row>
    <row r="263">
      <c r="A263" s="7"/>
      <c r="B263" s="7"/>
      <c r="C263" s="7"/>
      <c r="D263" s="7"/>
      <c r="F263" s="7"/>
      <c r="G263" s="7"/>
      <c r="H263" s="7"/>
      <c r="I263" s="7"/>
      <c r="J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</row>
    <row r="264">
      <c r="A264" s="7"/>
      <c r="B264" s="7"/>
      <c r="C264" s="7"/>
      <c r="D264" s="7"/>
      <c r="F264" s="7"/>
      <c r="G264" s="7"/>
      <c r="H264" s="7"/>
      <c r="I264" s="7"/>
      <c r="J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</row>
    <row r="265">
      <c r="A265" s="7"/>
      <c r="B265" s="7"/>
      <c r="C265" s="7"/>
      <c r="D265" s="7"/>
      <c r="F265" s="7"/>
      <c r="G265" s="7"/>
      <c r="H265" s="7"/>
      <c r="I265" s="7"/>
      <c r="J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</row>
    <row r="266">
      <c r="A266" s="7"/>
      <c r="B266" s="7"/>
      <c r="C266" s="7"/>
      <c r="D266" s="7"/>
      <c r="F266" s="7"/>
      <c r="G266" s="7"/>
      <c r="H266" s="7"/>
      <c r="I266" s="7"/>
      <c r="J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</row>
    <row r="267">
      <c r="A267" s="7"/>
      <c r="B267" s="7"/>
      <c r="C267" s="7"/>
      <c r="D267" s="7"/>
      <c r="F267" s="7"/>
      <c r="G267" s="7"/>
      <c r="H267" s="7"/>
      <c r="I267" s="7"/>
      <c r="J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</row>
    <row r="268">
      <c r="A268" s="7"/>
      <c r="B268" s="7"/>
      <c r="C268" s="7"/>
      <c r="D268" s="7"/>
      <c r="F268" s="7"/>
      <c r="G268" s="7"/>
      <c r="H268" s="7"/>
      <c r="I268" s="7"/>
      <c r="J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</row>
    <row r="269">
      <c r="A269" s="7"/>
      <c r="B269" s="7"/>
      <c r="C269" s="7"/>
      <c r="D269" s="7"/>
      <c r="F269" s="7"/>
      <c r="G269" s="7"/>
      <c r="H269" s="7"/>
      <c r="I269" s="7"/>
      <c r="J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</row>
    <row r="270">
      <c r="A270" s="7"/>
      <c r="B270" s="7"/>
      <c r="C270" s="7"/>
      <c r="D270" s="7"/>
      <c r="F270" s="7"/>
      <c r="G270" s="7"/>
      <c r="H270" s="7"/>
      <c r="I270" s="7"/>
      <c r="J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</row>
    <row r="271">
      <c r="A271" s="7"/>
      <c r="B271" s="7"/>
      <c r="C271" s="7"/>
      <c r="D271" s="7"/>
      <c r="F271" s="7"/>
      <c r="G271" s="7"/>
      <c r="H271" s="7"/>
      <c r="I271" s="7"/>
      <c r="J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</row>
    <row r="272">
      <c r="A272" s="7"/>
      <c r="B272" s="7"/>
      <c r="C272" s="7"/>
      <c r="D272" s="7"/>
      <c r="F272" s="7"/>
      <c r="G272" s="7"/>
      <c r="H272" s="7"/>
      <c r="I272" s="7"/>
      <c r="J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</row>
    <row r="273">
      <c r="A273" s="7"/>
      <c r="B273" s="7"/>
      <c r="C273" s="7"/>
      <c r="D273" s="7"/>
      <c r="F273" s="7"/>
      <c r="G273" s="7"/>
      <c r="H273" s="7"/>
      <c r="I273" s="7"/>
      <c r="J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</row>
    <row r="274">
      <c r="A274" s="7"/>
      <c r="B274" s="7"/>
      <c r="C274" s="7"/>
      <c r="D274" s="7"/>
      <c r="F274" s="7"/>
      <c r="G274" s="7"/>
      <c r="H274" s="7"/>
      <c r="I274" s="7"/>
      <c r="J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</row>
    <row r="275">
      <c r="A275" s="7"/>
      <c r="B275" s="7"/>
      <c r="C275" s="7"/>
      <c r="D275" s="7"/>
      <c r="F275" s="7"/>
      <c r="G275" s="7"/>
      <c r="H275" s="7"/>
      <c r="I275" s="7"/>
      <c r="J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</row>
    <row r="276">
      <c r="A276" s="7"/>
      <c r="B276" s="7"/>
      <c r="C276" s="7"/>
      <c r="D276" s="7"/>
      <c r="F276" s="7"/>
      <c r="G276" s="7"/>
      <c r="H276" s="7"/>
      <c r="I276" s="7"/>
      <c r="J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</row>
    <row r="277">
      <c r="A277" s="7"/>
      <c r="B277" s="7"/>
      <c r="C277" s="7"/>
      <c r="D277" s="7"/>
      <c r="F277" s="7"/>
      <c r="G277" s="7"/>
      <c r="H277" s="7"/>
      <c r="I277" s="7"/>
      <c r="J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</row>
    <row r="278">
      <c r="A278" s="7"/>
      <c r="B278" s="7"/>
      <c r="C278" s="7"/>
      <c r="D278" s="7"/>
      <c r="F278" s="7"/>
      <c r="G278" s="7"/>
      <c r="H278" s="7"/>
      <c r="I278" s="7"/>
      <c r="J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</row>
    <row r="279">
      <c r="A279" s="7"/>
      <c r="B279" s="7"/>
      <c r="C279" s="7"/>
      <c r="D279" s="7"/>
      <c r="F279" s="7"/>
      <c r="G279" s="7"/>
      <c r="H279" s="7"/>
      <c r="I279" s="7"/>
      <c r="J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</row>
    <row r="280">
      <c r="A280" s="7"/>
      <c r="B280" s="7"/>
      <c r="C280" s="7"/>
      <c r="D280" s="7"/>
      <c r="F280" s="7"/>
      <c r="G280" s="7"/>
      <c r="H280" s="7"/>
      <c r="I280" s="7"/>
      <c r="J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</row>
    <row r="281">
      <c r="A281" s="7"/>
      <c r="B281" s="7"/>
      <c r="C281" s="7"/>
      <c r="D281" s="7"/>
      <c r="F281" s="7"/>
      <c r="G281" s="7"/>
      <c r="H281" s="7"/>
      <c r="I281" s="7"/>
      <c r="J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</row>
    <row r="282">
      <c r="A282" s="7"/>
      <c r="B282" s="7"/>
      <c r="C282" s="7"/>
      <c r="D282" s="7"/>
      <c r="F282" s="7"/>
      <c r="G282" s="7"/>
      <c r="H282" s="7"/>
      <c r="I282" s="7"/>
      <c r="J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</row>
    <row r="283">
      <c r="A283" s="7"/>
      <c r="B283" s="7"/>
      <c r="C283" s="7"/>
      <c r="D283" s="7"/>
      <c r="F283" s="7"/>
      <c r="G283" s="7"/>
      <c r="H283" s="7"/>
      <c r="I283" s="7"/>
      <c r="J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</row>
    <row r="284">
      <c r="A284" s="7"/>
      <c r="B284" s="7"/>
      <c r="C284" s="7"/>
      <c r="D284" s="7"/>
      <c r="F284" s="7"/>
      <c r="G284" s="7"/>
      <c r="H284" s="7"/>
      <c r="I284" s="7"/>
      <c r="J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</row>
    <row r="285">
      <c r="A285" s="7"/>
      <c r="B285" s="7"/>
      <c r="C285" s="7"/>
      <c r="D285" s="7"/>
      <c r="F285" s="7"/>
      <c r="G285" s="7"/>
      <c r="H285" s="7"/>
      <c r="I285" s="7"/>
      <c r="J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</row>
    <row r="286">
      <c r="A286" s="7"/>
      <c r="B286" s="7"/>
      <c r="C286" s="7"/>
      <c r="D286" s="7"/>
      <c r="F286" s="7"/>
      <c r="G286" s="7"/>
      <c r="H286" s="7"/>
      <c r="I286" s="7"/>
      <c r="J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</row>
    <row r="287">
      <c r="A287" s="7"/>
      <c r="B287" s="7"/>
      <c r="C287" s="7"/>
      <c r="D287" s="7"/>
      <c r="F287" s="7"/>
      <c r="G287" s="7"/>
      <c r="H287" s="7"/>
      <c r="I287" s="7"/>
      <c r="J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</row>
    <row r="288">
      <c r="A288" s="7"/>
      <c r="B288" s="7"/>
      <c r="C288" s="7"/>
      <c r="D288" s="7"/>
      <c r="F288" s="7"/>
      <c r="G288" s="7"/>
      <c r="H288" s="7"/>
      <c r="I288" s="7"/>
      <c r="J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</row>
    <row r="289">
      <c r="A289" s="7"/>
      <c r="B289" s="7"/>
      <c r="C289" s="7"/>
      <c r="D289" s="7"/>
      <c r="F289" s="7"/>
      <c r="G289" s="7"/>
      <c r="H289" s="7"/>
      <c r="I289" s="7"/>
      <c r="J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</row>
    <row r="290">
      <c r="A290" s="7"/>
      <c r="B290" s="7"/>
      <c r="C290" s="7"/>
      <c r="D290" s="7"/>
      <c r="F290" s="7"/>
      <c r="G290" s="7"/>
      <c r="H290" s="7"/>
      <c r="I290" s="7"/>
      <c r="J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</row>
    <row r="291">
      <c r="A291" s="7"/>
      <c r="B291" s="7"/>
      <c r="C291" s="7"/>
      <c r="D291" s="7"/>
      <c r="F291" s="7"/>
      <c r="G291" s="7"/>
      <c r="H291" s="7"/>
      <c r="I291" s="7"/>
      <c r="J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</row>
    <row r="292">
      <c r="A292" s="7"/>
      <c r="B292" s="7"/>
      <c r="C292" s="7"/>
      <c r="D292" s="7"/>
      <c r="F292" s="7"/>
      <c r="G292" s="7"/>
      <c r="H292" s="7"/>
      <c r="I292" s="7"/>
      <c r="J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</row>
    <row r="293">
      <c r="A293" s="7"/>
      <c r="B293" s="7"/>
      <c r="C293" s="7"/>
      <c r="D293" s="7"/>
      <c r="F293" s="7"/>
      <c r="G293" s="7"/>
      <c r="H293" s="7"/>
      <c r="I293" s="7"/>
      <c r="J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</row>
    <row r="294">
      <c r="A294" s="7"/>
      <c r="B294" s="7"/>
      <c r="C294" s="7"/>
      <c r="D294" s="7"/>
      <c r="F294" s="7"/>
      <c r="G294" s="7"/>
      <c r="H294" s="7"/>
      <c r="I294" s="7"/>
      <c r="J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</row>
    <row r="295">
      <c r="A295" s="7"/>
      <c r="B295" s="7"/>
      <c r="C295" s="7"/>
      <c r="D295" s="7"/>
      <c r="F295" s="7"/>
      <c r="G295" s="7"/>
      <c r="H295" s="7"/>
      <c r="I295" s="7"/>
      <c r="J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</row>
    <row r="296">
      <c r="A296" s="7"/>
      <c r="B296" s="7"/>
      <c r="C296" s="7"/>
      <c r="D296" s="7"/>
      <c r="F296" s="7"/>
      <c r="G296" s="7"/>
      <c r="H296" s="7"/>
      <c r="I296" s="7"/>
      <c r="J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</row>
    <row r="297">
      <c r="A297" s="7"/>
      <c r="B297" s="7"/>
      <c r="C297" s="7"/>
      <c r="D297" s="7"/>
      <c r="F297" s="7"/>
      <c r="G297" s="7"/>
      <c r="H297" s="7"/>
      <c r="I297" s="7"/>
      <c r="J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</row>
    <row r="298">
      <c r="A298" s="7"/>
      <c r="B298" s="7"/>
      <c r="C298" s="7"/>
      <c r="D298" s="7"/>
      <c r="F298" s="7"/>
      <c r="G298" s="7"/>
      <c r="H298" s="7"/>
      <c r="I298" s="7"/>
      <c r="J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</row>
    <row r="299">
      <c r="A299" s="7"/>
      <c r="B299" s="7"/>
      <c r="C299" s="7"/>
      <c r="D299" s="7"/>
      <c r="F299" s="7"/>
      <c r="G299" s="7"/>
      <c r="H299" s="7"/>
      <c r="I299" s="7"/>
      <c r="J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</row>
    <row r="300">
      <c r="A300" s="7"/>
      <c r="B300" s="7"/>
      <c r="C300" s="7"/>
      <c r="D300" s="7"/>
      <c r="F300" s="7"/>
      <c r="G300" s="7"/>
      <c r="H300" s="7"/>
      <c r="I300" s="7"/>
      <c r="J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</row>
    <row r="301">
      <c r="A301" s="7"/>
      <c r="B301" s="7"/>
      <c r="C301" s="7"/>
      <c r="D301" s="7"/>
      <c r="F301" s="7"/>
      <c r="G301" s="7"/>
      <c r="H301" s="7"/>
      <c r="I301" s="7"/>
      <c r="J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</row>
    <row r="302">
      <c r="A302" s="7"/>
      <c r="B302" s="7"/>
      <c r="C302" s="7"/>
      <c r="D302" s="7"/>
      <c r="F302" s="7"/>
      <c r="G302" s="7"/>
      <c r="H302" s="7"/>
      <c r="I302" s="7"/>
      <c r="J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</row>
    <row r="303">
      <c r="A303" s="7"/>
      <c r="B303" s="7"/>
      <c r="C303" s="7"/>
      <c r="D303" s="7"/>
      <c r="F303" s="7"/>
      <c r="G303" s="7"/>
      <c r="H303" s="7"/>
      <c r="I303" s="7"/>
      <c r="J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</row>
    <row r="304">
      <c r="A304" s="7"/>
      <c r="B304" s="7"/>
      <c r="C304" s="7"/>
      <c r="D304" s="7"/>
      <c r="F304" s="7"/>
      <c r="G304" s="7"/>
      <c r="H304" s="7"/>
      <c r="I304" s="7"/>
      <c r="J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</row>
    <row r="305">
      <c r="A305" s="7"/>
      <c r="B305" s="7"/>
      <c r="C305" s="7"/>
      <c r="D305" s="7"/>
      <c r="F305" s="7"/>
      <c r="G305" s="7"/>
      <c r="H305" s="7"/>
      <c r="I305" s="7"/>
      <c r="J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</row>
    <row r="306">
      <c r="A306" s="7"/>
      <c r="B306" s="7"/>
      <c r="C306" s="7"/>
      <c r="D306" s="7"/>
      <c r="F306" s="7"/>
      <c r="G306" s="7"/>
      <c r="H306" s="7"/>
      <c r="I306" s="7"/>
      <c r="J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</row>
    <row r="307">
      <c r="A307" s="7"/>
      <c r="B307" s="7"/>
      <c r="C307" s="7"/>
      <c r="D307" s="7"/>
      <c r="F307" s="7"/>
      <c r="G307" s="7"/>
      <c r="H307" s="7"/>
      <c r="I307" s="7"/>
      <c r="J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</row>
    <row r="308">
      <c r="A308" s="7"/>
      <c r="B308" s="7"/>
      <c r="C308" s="7"/>
      <c r="D308" s="7"/>
      <c r="F308" s="7"/>
      <c r="G308" s="7"/>
      <c r="H308" s="7"/>
      <c r="I308" s="7"/>
      <c r="J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</row>
    <row r="309">
      <c r="A309" s="7"/>
      <c r="B309" s="7"/>
      <c r="C309" s="7"/>
      <c r="D309" s="7"/>
      <c r="F309" s="7"/>
      <c r="G309" s="7"/>
      <c r="H309" s="7"/>
      <c r="I309" s="7"/>
      <c r="J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</row>
    <row r="310">
      <c r="A310" s="7"/>
      <c r="B310" s="7"/>
      <c r="C310" s="7"/>
      <c r="D310" s="7"/>
      <c r="F310" s="7"/>
      <c r="G310" s="7"/>
      <c r="H310" s="7"/>
      <c r="I310" s="7"/>
      <c r="J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</row>
    <row r="311">
      <c r="A311" s="7"/>
      <c r="B311" s="7"/>
      <c r="C311" s="7"/>
      <c r="D311" s="7"/>
      <c r="F311" s="7"/>
      <c r="G311" s="7"/>
      <c r="H311" s="7"/>
      <c r="I311" s="7"/>
      <c r="J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</row>
    <row r="312">
      <c r="A312" s="7"/>
      <c r="B312" s="7"/>
      <c r="C312" s="7"/>
      <c r="D312" s="7"/>
      <c r="F312" s="7"/>
      <c r="G312" s="7"/>
      <c r="H312" s="7"/>
      <c r="I312" s="7"/>
      <c r="J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</row>
    <row r="313">
      <c r="A313" s="7"/>
      <c r="B313" s="7"/>
      <c r="C313" s="7"/>
      <c r="D313" s="7"/>
      <c r="F313" s="7"/>
      <c r="G313" s="7"/>
      <c r="H313" s="7"/>
      <c r="I313" s="7"/>
      <c r="J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</row>
    <row r="314">
      <c r="A314" s="7"/>
      <c r="B314" s="7"/>
      <c r="C314" s="7"/>
      <c r="D314" s="7"/>
      <c r="F314" s="7"/>
      <c r="G314" s="7"/>
      <c r="H314" s="7"/>
      <c r="I314" s="7"/>
      <c r="J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</row>
    <row r="315">
      <c r="A315" s="7"/>
      <c r="B315" s="7"/>
      <c r="C315" s="7"/>
      <c r="D315" s="7"/>
      <c r="F315" s="7"/>
      <c r="G315" s="7"/>
      <c r="H315" s="7"/>
      <c r="I315" s="7"/>
      <c r="J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</row>
    <row r="316">
      <c r="A316" s="7"/>
      <c r="B316" s="7"/>
      <c r="C316" s="7"/>
      <c r="D316" s="7"/>
      <c r="F316" s="7"/>
      <c r="G316" s="7"/>
      <c r="H316" s="7"/>
      <c r="I316" s="7"/>
      <c r="J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</row>
    <row r="317">
      <c r="A317" s="7"/>
      <c r="B317" s="7"/>
      <c r="C317" s="7"/>
      <c r="D317" s="7"/>
      <c r="F317" s="7"/>
      <c r="G317" s="7"/>
      <c r="H317" s="7"/>
      <c r="I317" s="7"/>
      <c r="J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</row>
    <row r="318">
      <c r="A318" s="7"/>
      <c r="B318" s="7"/>
      <c r="C318" s="7"/>
      <c r="D318" s="7"/>
      <c r="F318" s="7"/>
      <c r="G318" s="7"/>
      <c r="H318" s="7"/>
      <c r="I318" s="7"/>
      <c r="J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</row>
    <row r="319">
      <c r="A319" s="7"/>
      <c r="B319" s="7"/>
      <c r="C319" s="7"/>
      <c r="D319" s="7"/>
      <c r="F319" s="7"/>
      <c r="G319" s="7"/>
      <c r="H319" s="7"/>
      <c r="I319" s="7"/>
      <c r="J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</row>
    <row r="320">
      <c r="A320" s="7"/>
      <c r="B320" s="7"/>
      <c r="C320" s="7"/>
      <c r="D320" s="7"/>
      <c r="F320" s="7"/>
      <c r="G320" s="7"/>
      <c r="H320" s="7"/>
      <c r="I320" s="7"/>
      <c r="J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</row>
    <row r="321">
      <c r="A321" s="7"/>
      <c r="B321" s="7"/>
      <c r="C321" s="7"/>
      <c r="D321" s="7"/>
      <c r="F321" s="7"/>
      <c r="G321" s="7"/>
      <c r="H321" s="7"/>
      <c r="I321" s="7"/>
      <c r="J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</row>
    <row r="322">
      <c r="A322" s="7"/>
      <c r="B322" s="7"/>
      <c r="C322" s="7"/>
      <c r="D322" s="7"/>
      <c r="F322" s="7"/>
      <c r="G322" s="7"/>
      <c r="H322" s="7"/>
      <c r="I322" s="7"/>
      <c r="J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</row>
    <row r="323">
      <c r="A323" s="7"/>
      <c r="B323" s="7"/>
      <c r="C323" s="7"/>
      <c r="D323" s="7"/>
      <c r="F323" s="7"/>
      <c r="G323" s="7"/>
      <c r="H323" s="7"/>
      <c r="I323" s="7"/>
      <c r="J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</row>
    <row r="324">
      <c r="A324" s="7"/>
      <c r="B324" s="7"/>
      <c r="C324" s="7"/>
      <c r="D324" s="7"/>
      <c r="F324" s="7"/>
      <c r="G324" s="7"/>
      <c r="H324" s="7"/>
      <c r="I324" s="7"/>
      <c r="J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</row>
    <row r="325">
      <c r="A325" s="7"/>
      <c r="B325" s="7"/>
      <c r="C325" s="7"/>
      <c r="D325" s="7"/>
      <c r="F325" s="7"/>
      <c r="G325" s="7"/>
      <c r="H325" s="7"/>
      <c r="I325" s="7"/>
      <c r="J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</row>
    <row r="326">
      <c r="A326" s="7"/>
      <c r="B326" s="7"/>
      <c r="C326" s="7"/>
      <c r="D326" s="7"/>
      <c r="F326" s="7"/>
      <c r="G326" s="7"/>
      <c r="H326" s="7"/>
      <c r="I326" s="7"/>
      <c r="J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</row>
    <row r="327">
      <c r="A327" s="7"/>
      <c r="B327" s="7"/>
      <c r="C327" s="7"/>
      <c r="D327" s="7"/>
      <c r="F327" s="7"/>
      <c r="G327" s="7"/>
      <c r="H327" s="7"/>
      <c r="I327" s="7"/>
      <c r="J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</row>
    <row r="328">
      <c r="A328" s="7"/>
      <c r="B328" s="7"/>
      <c r="C328" s="7"/>
      <c r="D328" s="7"/>
      <c r="F328" s="7"/>
      <c r="G328" s="7"/>
      <c r="H328" s="7"/>
      <c r="I328" s="7"/>
      <c r="J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</row>
    <row r="329">
      <c r="A329" s="7"/>
      <c r="B329" s="7"/>
      <c r="C329" s="7"/>
      <c r="D329" s="7"/>
      <c r="F329" s="7"/>
      <c r="G329" s="7"/>
      <c r="H329" s="7"/>
      <c r="I329" s="7"/>
      <c r="J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</row>
    <row r="330">
      <c r="A330" s="7"/>
      <c r="B330" s="7"/>
      <c r="C330" s="7"/>
      <c r="D330" s="7"/>
      <c r="F330" s="7"/>
      <c r="G330" s="7"/>
      <c r="H330" s="7"/>
      <c r="I330" s="7"/>
      <c r="J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</row>
    <row r="331">
      <c r="A331" s="7"/>
      <c r="B331" s="7"/>
      <c r="C331" s="7"/>
      <c r="D331" s="7"/>
      <c r="F331" s="7"/>
      <c r="G331" s="7"/>
      <c r="H331" s="7"/>
      <c r="I331" s="7"/>
      <c r="J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</row>
    <row r="332">
      <c r="A332" s="7"/>
      <c r="B332" s="7"/>
      <c r="C332" s="7"/>
      <c r="D332" s="7"/>
      <c r="F332" s="7"/>
      <c r="G332" s="7"/>
      <c r="H332" s="7"/>
      <c r="I332" s="7"/>
      <c r="J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</row>
    <row r="333">
      <c r="A333" s="7"/>
      <c r="B333" s="7"/>
      <c r="C333" s="7"/>
      <c r="D333" s="7"/>
      <c r="F333" s="7"/>
      <c r="G333" s="7"/>
      <c r="H333" s="7"/>
      <c r="I333" s="7"/>
      <c r="J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</row>
    <row r="334">
      <c r="A334" s="7"/>
      <c r="B334" s="7"/>
      <c r="C334" s="7"/>
      <c r="D334" s="7"/>
      <c r="F334" s="7"/>
      <c r="G334" s="7"/>
      <c r="H334" s="7"/>
      <c r="I334" s="7"/>
      <c r="J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</row>
    <row r="335">
      <c r="A335" s="7"/>
      <c r="B335" s="7"/>
      <c r="C335" s="7"/>
      <c r="D335" s="7"/>
      <c r="F335" s="7"/>
      <c r="G335" s="7"/>
      <c r="H335" s="7"/>
      <c r="I335" s="7"/>
      <c r="J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</row>
    <row r="336">
      <c r="A336" s="7"/>
      <c r="B336" s="7"/>
      <c r="C336" s="7"/>
      <c r="D336" s="7"/>
      <c r="F336" s="7"/>
      <c r="G336" s="7"/>
      <c r="H336" s="7"/>
      <c r="I336" s="7"/>
      <c r="J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</row>
    <row r="337">
      <c r="A337" s="7"/>
      <c r="B337" s="7"/>
      <c r="C337" s="7"/>
      <c r="D337" s="7"/>
      <c r="F337" s="7"/>
      <c r="G337" s="7"/>
      <c r="H337" s="7"/>
      <c r="I337" s="7"/>
      <c r="J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</row>
    <row r="338">
      <c r="A338" s="7"/>
      <c r="B338" s="7"/>
      <c r="C338" s="7"/>
      <c r="D338" s="7"/>
      <c r="F338" s="7"/>
      <c r="G338" s="7"/>
      <c r="H338" s="7"/>
      <c r="I338" s="7"/>
      <c r="J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</row>
    <row r="339">
      <c r="A339" s="7"/>
      <c r="B339" s="7"/>
      <c r="C339" s="7"/>
      <c r="D339" s="7"/>
      <c r="F339" s="7"/>
      <c r="G339" s="7"/>
      <c r="H339" s="7"/>
      <c r="I339" s="7"/>
      <c r="J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</row>
    <row r="340">
      <c r="A340" s="7"/>
      <c r="B340" s="7"/>
      <c r="C340" s="7"/>
      <c r="D340" s="7"/>
      <c r="F340" s="7"/>
      <c r="G340" s="7"/>
      <c r="H340" s="7"/>
      <c r="I340" s="7"/>
      <c r="J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</row>
    <row r="341">
      <c r="A341" s="7"/>
      <c r="B341" s="7"/>
      <c r="C341" s="7"/>
      <c r="D341" s="7"/>
      <c r="F341" s="7"/>
      <c r="G341" s="7"/>
      <c r="H341" s="7"/>
      <c r="I341" s="7"/>
      <c r="J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</row>
    <row r="342">
      <c r="A342" s="7"/>
      <c r="B342" s="7"/>
      <c r="C342" s="7"/>
      <c r="D342" s="7"/>
      <c r="F342" s="7"/>
      <c r="G342" s="7"/>
      <c r="H342" s="7"/>
      <c r="I342" s="7"/>
      <c r="J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</row>
    <row r="343">
      <c r="A343" s="7"/>
      <c r="B343" s="7"/>
      <c r="C343" s="7"/>
      <c r="D343" s="7"/>
      <c r="F343" s="7"/>
      <c r="G343" s="7"/>
      <c r="H343" s="7"/>
      <c r="I343" s="7"/>
      <c r="J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</row>
    <row r="344">
      <c r="A344" s="7"/>
      <c r="B344" s="7"/>
      <c r="C344" s="7"/>
      <c r="D344" s="7"/>
      <c r="F344" s="7"/>
      <c r="G344" s="7"/>
      <c r="H344" s="7"/>
      <c r="I344" s="7"/>
      <c r="J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</row>
    <row r="345">
      <c r="A345" s="7"/>
      <c r="B345" s="7"/>
      <c r="C345" s="7"/>
      <c r="D345" s="7"/>
      <c r="F345" s="7"/>
      <c r="G345" s="7"/>
      <c r="H345" s="7"/>
      <c r="I345" s="7"/>
      <c r="J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</row>
    <row r="346">
      <c r="A346" s="7"/>
      <c r="B346" s="7"/>
      <c r="C346" s="7"/>
      <c r="D346" s="7"/>
      <c r="F346" s="7"/>
      <c r="G346" s="7"/>
      <c r="H346" s="7"/>
      <c r="I346" s="7"/>
      <c r="J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</row>
    <row r="347">
      <c r="A347" s="7"/>
      <c r="B347" s="7"/>
      <c r="C347" s="7"/>
      <c r="D347" s="7"/>
      <c r="F347" s="7"/>
      <c r="G347" s="7"/>
      <c r="H347" s="7"/>
      <c r="I347" s="7"/>
      <c r="J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</row>
    <row r="348">
      <c r="A348" s="7"/>
      <c r="B348" s="7"/>
      <c r="C348" s="7"/>
      <c r="D348" s="7"/>
      <c r="F348" s="7"/>
      <c r="G348" s="7"/>
      <c r="H348" s="7"/>
      <c r="I348" s="7"/>
      <c r="J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</row>
    <row r="349">
      <c r="A349" s="7"/>
      <c r="B349" s="7"/>
      <c r="C349" s="7"/>
      <c r="D349" s="7"/>
      <c r="F349" s="7"/>
      <c r="G349" s="7"/>
      <c r="H349" s="7"/>
      <c r="I349" s="7"/>
      <c r="J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</row>
    <row r="350">
      <c r="A350" s="7"/>
      <c r="B350" s="7"/>
      <c r="C350" s="7"/>
      <c r="D350" s="7"/>
      <c r="F350" s="7"/>
      <c r="G350" s="7"/>
      <c r="H350" s="7"/>
      <c r="I350" s="7"/>
      <c r="J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</row>
    <row r="351">
      <c r="A351" s="7"/>
      <c r="B351" s="7"/>
      <c r="C351" s="7"/>
      <c r="D351" s="7"/>
      <c r="F351" s="7"/>
      <c r="G351" s="7"/>
      <c r="H351" s="7"/>
      <c r="I351" s="7"/>
      <c r="J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</row>
    <row r="352">
      <c r="A352" s="7"/>
      <c r="B352" s="7"/>
      <c r="C352" s="7"/>
      <c r="D352" s="7"/>
      <c r="F352" s="7"/>
      <c r="G352" s="7"/>
      <c r="H352" s="7"/>
      <c r="I352" s="7"/>
      <c r="J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</row>
    <row r="353">
      <c r="A353" s="7"/>
      <c r="B353" s="7"/>
      <c r="C353" s="7"/>
      <c r="D353" s="7"/>
      <c r="F353" s="7"/>
      <c r="G353" s="7"/>
      <c r="H353" s="7"/>
      <c r="I353" s="7"/>
      <c r="J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</row>
    <row r="354">
      <c r="A354" s="7"/>
      <c r="B354" s="7"/>
      <c r="C354" s="7"/>
      <c r="D354" s="7"/>
      <c r="F354" s="7"/>
      <c r="G354" s="7"/>
      <c r="H354" s="7"/>
      <c r="I354" s="7"/>
      <c r="J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</row>
    <row r="355">
      <c r="A355" s="7"/>
      <c r="B355" s="7"/>
      <c r="C355" s="7"/>
      <c r="D355" s="7"/>
      <c r="F355" s="7"/>
      <c r="G355" s="7"/>
      <c r="H355" s="7"/>
      <c r="I355" s="7"/>
      <c r="J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</row>
    <row r="356">
      <c r="A356" s="7"/>
      <c r="B356" s="7"/>
      <c r="C356" s="7"/>
      <c r="D356" s="7"/>
      <c r="F356" s="7"/>
      <c r="G356" s="7"/>
      <c r="H356" s="7"/>
      <c r="I356" s="7"/>
      <c r="J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</row>
    <row r="357">
      <c r="A357" s="7"/>
      <c r="B357" s="7"/>
      <c r="C357" s="7"/>
      <c r="D357" s="7"/>
      <c r="F357" s="7"/>
      <c r="G357" s="7"/>
      <c r="H357" s="7"/>
      <c r="I357" s="7"/>
      <c r="J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</row>
    <row r="358">
      <c r="A358" s="7"/>
      <c r="B358" s="7"/>
      <c r="C358" s="7"/>
      <c r="D358" s="7"/>
      <c r="F358" s="7"/>
      <c r="G358" s="7"/>
      <c r="H358" s="7"/>
      <c r="I358" s="7"/>
      <c r="J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</row>
    <row r="359">
      <c r="A359" s="7"/>
      <c r="B359" s="7"/>
      <c r="C359" s="7"/>
      <c r="D359" s="7"/>
      <c r="F359" s="7"/>
      <c r="G359" s="7"/>
      <c r="H359" s="7"/>
      <c r="I359" s="7"/>
      <c r="J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</row>
    <row r="360">
      <c r="A360" s="7"/>
      <c r="B360" s="7"/>
      <c r="C360" s="7"/>
      <c r="D360" s="7"/>
      <c r="F360" s="7"/>
      <c r="G360" s="7"/>
      <c r="H360" s="7"/>
      <c r="I360" s="7"/>
      <c r="J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</row>
    <row r="361">
      <c r="A361" s="7"/>
      <c r="B361" s="7"/>
      <c r="C361" s="7"/>
      <c r="D361" s="7"/>
      <c r="F361" s="7"/>
      <c r="G361" s="7"/>
      <c r="H361" s="7"/>
      <c r="I361" s="7"/>
      <c r="J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</row>
    <row r="362">
      <c r="A362" s="7"/>
      <c r="B362" s="7"/>
      <c r="C362" s="7"/>
      <c r="D362" s="7"/>
      <c r="F362" s="7"/>
      <c r="G362" s="7"/>
      <c r="H362" s="7"/>
      <c r="I362" s="7"/>
      <c r="J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</row>
    <row r="363">
      <c r="A363" s="7"/>
      <c r="B363" s="7"/>
      <c r="C363" s="7"/>
      <c r="D363" s="7"/>
      <c r="F363" s="7"/>
      <c r="G363" s="7"/>
      <c r="H363" s="7"/>
      <c r="I363" s="7"/>
      <c r="J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</row>
    <row r="364">
      <c r="A364" s="7"/>
      <c r="B364" s="7"/>
      <c r="C364" s="7"/>
      <c r="D364" s="7"/>
      <c r="F364" s="7"/>
      <c r="G364" s="7"/>
      <c r="H364" s="7"/>
      <c r="I364" s="7"/>
      <c r="J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</row>
    <row r="365">
      <c r="A365" s="7"/>
      <c r="B365" s="7"/>
      <c r="C365" s="7"/>
      <c r="D365" s="7"/>
      <c r="F365" s="7"/>
      <c r="G365" s="7"/>
      <c r="H365" s="7"/>
      <c r="I365" s="7"/>
      <c r="J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</row>
    <row r="366">
      <c r="A366" s="7"/>
      <c r="B366" s="7"/>
      <c r="C366" s="7"/>
      <c r="D366" s="7"/>
      <c r="F366" s="7"/>
      <c r="G366" s="7"/>
      <c r="H366" s="7"/>
      <c r="I366" s="7"/>
      <c r="J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</row>
    <row r="367">
      <c r="A367" s="7"/>
      <c r="B367" s="7"/>
      <c r="C367" s="7"/>
      <c r="D367" s="7"/>
      <c r="F367" s="7"/>
      <c r="G367" s="7"/>
      <c r="H367" s="7"/>
      <c r="I367" s="7"/>
      <c r="J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</row>
    <row r="368">
      <c r="A368" s="7"/>
      <c r="B368" s="7"/>
      <c r="C368" s="7"/>
      <c r="D368" s="7"/>
      <c r="F368" s="7"/>
      <c r="G368" s="7"/>
      <c r="H368" s="7"/>
      <c r="I368" s="7"/>
      <c r="J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</row>
    <row r="369">
      <c r="A369" s="7"/>
      <c r="B369" s="7"/>
      <c r="C369" s="7"/>
      <c r="D369" s="7"/>
      <c r="F369" s="7"/>
      <c r="G369" s="7"/>
      <c r="H369" s="7"/>
      <c r="I369" s="7"/>
      <c r="J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</row>
    <row r="370">
      <c r="A370" s="7"/>
      <c r="B370" s="7"/>
      <c r="C370" s="7"/>
      <c r="D370" s="7"/>
      <c r="F370" s="7"/>
      <c r="G370" s="7"/>
      <c r="H370" s="7"/>
      <c r="I370" s="7"/>
      <c r="J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</row>
    <row r="371">
      <c r="A371" s="7"/>
      <c r="B371" s="7"/>
      <c r="C371" s="7"/>
      <c r="D371" s="7"/>
      <c r="F371" s="7"/>
      <c r="G371" s="7"/>
      <c r="H371" s="7"/>
      <c r="I371" s="7"/>
      <c r="J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</row>
    <row r="372">
      <c r="A372" s="7"/>
      <c r="B372" s="7"/>
      <c r="C372" s="7"/>
      <c r="D372" s="7"/>
      <c r="F372" s="7"/>
      <c r="G372" s="7"/>
      <c r="H372" s="7"/>
      <c r="I372" s="7"/>
      <c r="J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</row>
    <row r="373">
      <c r="A373" s="7"/>
      <c r="B373" s="7"/>
      <c r="C373" s="7"/>
      <c r="D373" s="7"/>
      <c r="F373" s="7"/>
      <c r="G373" s="7"/>
      <c r="H373" s="7"/>
      <c r="I373" s="7"/>
      <c r="J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</row>
    <row r="374">
      <c r="A374" s="7"/>
      <c r="B374" s="7"/>
      <c r="C374" s="7"/>
      <c r="D374" s="7"/>
      <c r="F374" s="7"/>
      <c r="G374" s="7"/>
      <c r="H374" s="7"/>
      <c r="I374" s="7"/>
      <c r="J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</row>
    <row r="375">
      <c r="A375" s="7"/>
      <c r="B375" s="7"/>
      <c r="C375" s="7"/>
      <c r="D375" s="7"/>
      <c r="F375" s="7"/>
      <c r="G375" s="7"/>
      <c r="H375" s="7"/>
      <c r="I375" s="7"/>
      <c r="J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</row>
    <row r="376">
      <c r="A376" s="7"/>
      <c r="B376" s="7"/>
      <c r="C376" s="7"/>
      <c r="D376" s="7"/>
      <c r="F376" s="7"/>
      <c r="G376" s="7"/>
      <c r="H376" s="7"/>
      <c r="I376" s="7"/>
      <c r="J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</row>
    <row r="377">
      <c r="A377" s="7"/>
      <c r="B377" s="7"/>
      <c r="C377" s="7"/>
      <c r="D377" s="7"/>
      <c r="F377" s="7"/>
      <c r="G377" s="7"/>
      <c r="H377" s="7"/>
      <c r="I377" s="7"/>
      <c r="J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</row>
    <row r="378">
      <c r="A378" s="7"/>
      <c r="B378" s="7"/>
      <c r="C378" s="7"/>
      <c r="D378" s="7"/>
      <c r="F378" s="7"/>
      <c r="G378" s="7"/>
      <c r="H378" s="7"/>
      <c r="I378" s="7"/>
      <c r="J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</row>
    <row r="379">
      <c r="A379" s="7"/>
      <c r="B379" s="7"/>
      <c r="C379" s="7"/>
      <c r="D379" s="7"/>
      <c r="F379" s="7"/>
      <c r="G379" s="7"/>
      <c r="H379" s="7"/>
      <c r="I379" s="7"/>
      <c r="J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</row>
    <row r="380">
      <c r="A380" s="7"/>
      <c r="B380" s="7"/>
      <c r="C380" s="7"/>
      <c r="D380" s="7"/>
      <c r="F380" s="7"/>
      <c r="G380" s="7"/>
      <c r="H380" s="7"/>
      <c r="I380" s="7"/>
      <c r="J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</row>
    <row r="381">
      <c r="A381" s="7"/>
      <c r="B381" s="7"/>
      <c r="C381" s="7"/>
      <c r="D381" s="7"/>
      <c r="F381" s="7"/>
      <c r="G381" s="7"/>
      <c r="H381" s="7"/>
      <c r="I381" s="7"/>
      <c r="J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</row>
    <row r="382">
      <c r="A382" s="7"/>
      <c r="B382" s="7"/>
      <c r="C382" s="7"/>
      <c r="D382" s="7"/>
      <c r="F382" s="7"/>
      <c r="G382" s="7"/>
      <c r="H382" s="7"/>
      <c r="I382" s="7"/>
      <c r="J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</row>
    <row r="383">
      <c r="A383" s="7"/>
      <c r="B383" s="7"/>
      <c r="C383" s="7"/>
      <c r="D383" s="7"/>
      <c r="F383" s="7"/>
      <c r="G383" s="7"/>
      <c r="H383" s="7"/>
      <c r="I383" s="7"/>
      <c r="J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</row>
    <row r="384">
      <c r="A384" s="7"/>
      <c r="B384" s="7"/>
      <c r="C384" s="7"/>
      <c r="D384" s="7"/>
      <c r="F384" s="7"/>
      <c r="G384" s="7"/>
      <c r="H384" s="7"/>
      <c r="I384" s="7"/>
      <c r="J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</row>
    <row r="385">
      <c r="A385" s="7"/>
      <c r="B385" s="7"/>
      <c r="C385" s="7"/>
      <c r="D385" s="7"/>
      <c r="F385" s="7"/>
      <c r="G385" s="7"/>
      <c r="H385" s="7"/>
      <c r="I385" s="7"/>
      <c r="J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</row>
    <row r="386">
      <c r="A386" s="7"/>
      <c r="B386" s="7"/>
      <c r="C386" s="7"/>
      <c r="D386" s="7"/>
      <c r="F386" s="7"/>
      <c r="G386" s="7"/>
      <c r="H386" s="7"/>
      <c r="I386" s="7"/>
      <c r="J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</row>
    <row r="387">
      <c r="A387" s="7"/>
      <c r="B387" s="7"/>
      <c r="C387" s="7"/>
      <c r="D387" s="7"/>
      <c r="F387" s="7"/>
      <c r="G387" s="7"/>
      <c r="H387" s="7"/>
      <c r="I387" s="7"/>
      <c r="J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</row>
    <row r="388">
      <c r="A388" s="7"/>
      <c r="B388" s="7"/>
      <c r="C388" s="7"/>
      <c r="D388" s="7"/>
      <c r="F388" s="7"/>
      <c r="G388" s="7"/>
      <c r="H388" s="7"/>
      <c r="I388" s="7"/>
      <c r="J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</row>
    <row r="389">
      <c r="A389" s="7"/>
      <c r="B389" s="7"/>
      <c r="C389" s="7"/>
      <c r="D389" s="7"/>
      <c r="F389" s="7"/>
      <c r="G389" s="7"/>
      <c r="H389" s="7"/>
      <c r="I389" s="7"/>
      <c r="J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</row>
    <row r="390">
      <c r="A390" s="7"/>
      <c r="B390" s="7"/>
      <c r="C390" s="7"/>
      <c r="D390" s="7"/>
      <c r="F390" s="7"/>
      <c r="G390" s="7"/>
      <c r="H390" s="7"/>
      <c r="I390" s="7"/>
      <c r="J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</row>
    <row r="391">
      <c r="A391" s="7"/>
      <c r="B391" s="7"/>
      <c r="C391" s="7"/>
      <c r="D391" s="7"/>
      <c r="F391" s="7"/>
      <c r="G391" s="7"/>
      <c r="H391" s="7"/>
      <c r="I391" s="7"/>
      <c r="J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</row>
    <row r="392">
      <c r="A392" s="7"/>
      <c r="B392" s="7"/>
      <c r="C392" s="7"/>
      <c r="D392" s="7"/>
      <c r="F392" s="7"/>
      <c r="G392" s="7"/>
      <c r="H392" s="7"/>
      <c r="I392" s="7"/>
      <c r="J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</row>
    <row r="393">
      <c r="A393" s="7"/>
      <c r="B393" s="7"/>
      <c r="C393" s="7"/>
      <c r="D393" s="7"/>
      <c r="F393" s="7"/>
      <c r="G393" s="7"/>
      <c r="H393" s="7"/>
      <c r="I393" s="7"/>
      <c r="J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</row>
    <row r="394">
      <c r="A394" s="7"/>
      <c r="B394" s="7"/>
      <c r="C394" s="7"/>
      <c r="D394" s="7"/>
      <c r="F394" s="7"/>
      <c r="G394" s="7"/>
      <c r="H394" s="7"/>
      <c r="I394" s="7"/>
      <c r="J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</row>
    <row r="395">
      <c r="A395" s="7"/>
      <c r="B395" s="7"/>
      <c r="C395" s="7"/>
      <c r="D395" s="7"/>
      <c r="F395" s="7"/>
      <c r="G395" s="7"/>
      <c r="H395" s="7"/>
      <c r="I395" s="7"/>
      <c r="J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</row>
    <row r="396">
      <c r="A396" s="7"/>
      <c r="B396" s="7"/>
      <c r="C396" s="7"/>
      <c r="D396" s="7"/>
      <c r="F396" s="7"/>
      <c r="G396" s="7"/>
      <c r="H396" s="7"/>
      <c r="I396" s="7"/>
      <c r="J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</row>
    <row r="397">
      <c r="A397" s="7"/>
      <c r="B397" s="7"/>
      <c r="C397" s="7"/>
      <c r="D397" s="7"/>
      <c r="F397" s="7"/>
      <c r="G397" s="7"/>
      <c r="H397" s="7"/>
      <c r="I397" s="7"/>
      <c r="J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</row>
    <row r="398">
      <c r="A398" s="7"/>
      <c r="B398" s="7"/>
      <c r="C398" s="7"/>
      <c r="D398" s="7"/>
      <c r="F398" s="7"/>
      <c r="G398" s="7"/>
      <c r="H398" s="7"/>
      <c r="I398" s="7"/>
      <c r="J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</row>
    <row r="399">
      <c r="A399" s="7"/>
      <c r="B399" s="7"/>
      <c r="C399" s="7"/>
      <c r="D399" s="7"/>
      <c r="F399" s="7"/>
      <c r="G399" s="7"/>
      <c r="H399" s="7"/>
      <c r="I399" s="7"/>
      <c r="J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</row>
    <row r="400">
      <c r="A400" s="7"/>
      <c r="B400" s="7"/>
      <c r="C400" s="7"/>
      <c r="D400" s="7"/>
      <c r="F400" s="7"/>
      <c r="G400" s="7"/>
      <c r="H400" s="7"/>
      <c r="I400" s="7"/>
      <c r="J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</row>
    <row r="401">
      <c r="A401" s="7"/>
      <c r="B401" s="7"/>
      <c r="C401" s="7"/>
      <c r="D401" s="7"/>
      <c r="F401" s="7"/>
      <c r="G401" s="7"/>
      <c r="H401" s="7"/>
      <c r="I401" s="7"/>
      <c r="J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</row>
    <row r="402">
      <c r="A402" s="7"/>
      <c r="B402" s="7"/>
      <c r="C402" s="7"/>
      <c r="D402" s="7"/>
      <c r="F402" s="7"/>
      <c r="G402" s="7"/>
      <c r="H402" s="7"/>
      <c r="I402" s="7"/>
      <c r="J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</row>
    <row r="403">
      <c r="A403" s="7"/>
      <c r="B403" s="7"/>
      <c r="C403" s="7"/>
      <c r="D403" s="7"/>
      <c r="F403" s="7"/>
      <c r="G403" s="7"/>
      <c r="H403" s="7"/>
      <c r="I403" s="7"/>
      <c r="J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</row>
    <row r="404">
      <c r="A404" s="7"/>
      <c r="B404" s="7"/>
      <c r="C404" s="7"/>
      <c r="D404" s="7"/>
      <c r="F404" s="7"/>
      <c r="G404" s="7"/>
      <c r="H404" s="7"/>
      <c r="I404" s="7"/>
      <c r="J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</row>
    <row r="405">
      <c r="A405" s="7"/>
      <c r="B405" s="7"/>
      <c r="C405" s="7"/>
      <c r="D405" s="7"/>
      <c r="F405" s="7"/>
      <c r="G405" s="7"/>
      <c r="H405" s="7"/>
      <c r="I405" s="7"/>
      <c r="J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</row>
    <row r="406">
      <c r="A406" s="7"/>
      <c r="B406" s="7"/>
      <c r="C406" s="7"/>
      <c r="D406" s="7"/>
      <c r="F406" s="7"/>
      <c r="G406" s="7"/>
      <c r="H406" s="7"/>
      <c r="I406" s="7"/>
      <c r="J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</row>
    <row r="407">
      <c r="A407" s="7"/>
      <c r="B407" s="7"/>
      <c r="C407" s="7"/>
      <c r="D407" s="7"/>
      <c r="F407" s="7"/>
      <c r="G407" s="7"/>
      <c r="H407" s="7"/>
      <c r="I407" s="7"/>
      <c r="J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</row>
    <row r="408">
      <c r="A408" s="7"/>
      <c r="B408" s="7"/>
      <c r="C408" s="7"/>
      <c r="D408" s="7"/>
      <c r="F408" s="7"/>
      <c r="G408" s="7"/>
      <c r="H408" s="7"/>
      <c r="I408" s="7"/>
      <c r="J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</row>
    <row r="409">
      <c r="A409" s="7"/>
      <c r="B409" s="7"/>
      <c r="C409" s="7"/>
      <c r="D409" s="7"/>
      <c r="F409" s="7"/>
      <c r="G409" s="7"/>
      <c r="H409" s="7"/>
      <c r="I409" s="7"/>
      <c r="J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</row>
    <row r="410">
      <c r="A410" s="7"/>
      <c r="B410" s="7"/>
      <c r="C410" s="7"/>
      <c r="D410" s="7"/>
      <c r="F410" s="7"/>
      <c r="G410" s="7"/>
      <c r="H410" s="7"/>
      <c r="I410" s="7"/>
      <c r="J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</row>
    <row r="411">
      <c r="A411" s="7"/>
      <c r="B411" s="7"/>
      <c r="C411" s="7"/>
      <c r="D411" s="7"/>
      <c r="F411" s="7"/>
      <c r="G411" s="7"/>
      <c r="H411" s="7"/>
      <c r="I411" s="7"/>
      <c r="J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</row>
    <row r="412">
      <c r="A412" s="7"/>
      <c r="B412" s="7"/>
      <c r="C412" s="7"/>
      <c r="D412" s="7"/>
      <c r="F412" s="7"/>
      <c r="G412" s="7"/>
      <c r="H412" s="7"/>
      <c r="I412" s="7"/>
      <c r="J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</row>
    <row r="413">
      <c r="A413" s="7"/>
      <c r="B413" s="7"/>
      <c r="C413" s="7"/>
      <c r="D413" s="7"/>
      <c r="F413" s="7"/>
      <c r="G413" s="7"/>
      <c r="H413" s="7"/>
      <c r="I413" s="7"/>
      <c r="J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</row>
    <row r="414">
      <c r="A414" s="7"/>
      <c r="B414" s="7"/>
      <c r="C414" s="7"/>
      <c r="D414" s="7"/>
      <c r="F414" s="7"/>
      <c r="G414" s="7"/>
      <c r="H414" s="7"/>
      <c r="I414" s="7"/>
      <c r="J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</row>
    <row r="415">
      <c r="A415" s="7"/>
      <c r="B415" s="7"/>
      <c r="C415" s="7"/>
      <c r="D415" s="7"/>
      <c r="F415" s="7"/>
      <c r="G415" s="7"/>
      <c r="H415" s="7"/>
      <c r="I415" s="7"/>
      <c r="J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</row>
    <row r="416">
      <c r="A416" s="7"/>
      <c r="B416" s="7"/>
      <c r="C416" s="7"/>
      <c r="D416" s="7"/>
      <c r="F416" s="7"/>
      <c r="G416" s="7"/>
      <c r="H416" s="7"/>
      <c r="I416" s="7"/>
      <c r="J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</row>
    <row r="417">
      <c r="A417" s="7"/>
      <c r="B417" s="7"/>
      <c r="C417" s="7"/>
      <c r="D417" s="7"/>
      <c r="F417" s="7"/>
      <c r="G417" s="7"/>
      <c r="H417" s="7"/>
      <c r="I417" s="7"/>
      <c r="J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</row>
    <row r="418">
      <c r="A418" s="7"/>
      <c r="B418" s="7"/>
      <c r="C418" s="7"/>
      <c r="D418" s="7"/>
      <c r="F418" s="7"/>
      <c r="G418" s="7"/>
      <c r="H418" s="7"/>
      <c r="I418" s="7"/>
      <c r="J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</row>
    <row r="419">
      <c r="A419" s="7"/>
      <c r="B419" s="7"/>
      <c r="C419" s="7"/>
      <c r="D419" s="7"/>
      <c r="F419" s="7"/>
      <c r="G419" s="7"/>
      <c r="H419" s="7"/>
      <c r="I419" s="7"/>
      <c r="J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</row>
    <row r="420">
      <c r="A420" s="7"/>
      <c r="B420" s="7"/>
      <c r="C420" s="7"/>
      <c r="D420" s="7"/>
      <c r="F420" s="7"/>
      <c r="G420" s="7"/>
      <c r="H420" s="7"/>
      <c r="I420" s="7"/>
      <c r="J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</row>
    <row r="421">
      <c r="A421" s="7"/>
      <c r="B421" s="7"/>
      <c r="C421" s="7"/>
      <c r="D421" s="7"/>
      <c r="F421" s="7"/>
      <c r="G421" s="7"/>
      <c r="H421" s="7"/>
      <c r="I421" s="7"/>
      <c r="J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</row>
    <row r="422">
      <c r="A422" s="7"/>
      <c r="B422" s="7"/>
      <c r="C422" s="7"/>
      <c r="D422" s="7"/>
      <c r="F422" s="7"/>
      <c r="G422" s="7"/>
      <c r="H422" s="7"/>
      <c r="I422" s="7"/>
      <c r="J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</row>
    <row r="423">
      <c r="A423" s="7"/>
      <c r="B423" s="7"/>
      <c r="C423" s="7"/>
      <c r="D423" s="7"/>
      <c r="F423" s="7"/>
      <c r="G423" s="7"/>
      <c r="H423" s="7"/>
      <c r="I423" s="7"/>
      <c r="J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</row>
    <row r="424">
      <c r="A424" s="7"/>
      <c r="B424" s="7"/>
      <c r="C424" s="7"/>
      <c r="D424" s="7"/>
      <c r="F424" s="7"/>
      <c r="G424" s="7"/>
      <c r="H424" s="7"/>
      <c r="I424" s="7"/>
      <c r="J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</row>
    <row r="425">
      <c r="A425" s="7"/>
      <c r="B425" s="7"/>
      <c r="C425" s="7"/>
      <c r="D425" s="7"/>
      <c r="F425" s="7"/>
      <c r="G425" s="7"/>
      <c r="H425" s="7"/>
      <c r="I425" s="7"/>
      <c r="J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</row>
    <row r="426">
      <c r="A426" s="7"/>
      <c r="B426" s="7"/>
      <c r="C426" s="7"/>
      <c r="D426" s="7"/>
      <c r="F426" s="7"/>
      <c r="G426" s="7"/>
      <c r="H426" s="7"/>
      <c r="I426" s="7"/>
      <c r="J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</row>
    <row r="427">
      <c r="A427" s="7"/>
      <c r="B427" s="7"/>
      <c r="C427" s="7"/>
      <c r="D427" s="7"/>
      <c r="F427" s="7"/>
      <c r="G427" s="7"/>
      <c r="H427" s="7"/>
      <c r="I427" s="7"/>
      <c r="J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</row>
    <row r="428">
      <c r="A428" s="7"/>
      <c r="B428" s="7"/>
      <c r="C428" s="7"/>
      <c r="D428" s="7"/>
      <c r="F428" s="7"/>
      <c r="G428" s="7"/>
      <c r="H428" s="7"/>
      <c r="I428" s="7"/>
      <c r="J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</row>
    <row r="429">
      <c r="A429" s="7"/>
      <c r="B429" s="7"/>
      <c r="C429" s="7"/>
      <c r="D429" s="7"/>
      <c r="F429" s="7"/>
      <c r="G429" s="7"/>
      <c r="H429" s="7"/>
      <c r="I429" s="7"/>
      <c r="J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</row>
    <row r="430">
      <c r="A430" s="7"/>
      <c r="B430" s="7"/>
      <c r="C430" s="7"/>
      <c r="D430" s="7"/>
      <c r="F430" s="7"/>
      <c r="G430" s="7"/>
      <c r="H430" s="7"/>
      <c r="I430" s="7"/>
      <c r="J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</row>
    <row r="431">
      <c r="A431" s="7"/>
      <c r="B431" s="7"/>
      <c r="C431" s="7"/>
      <c r="D431" s="7"/>
      <c r="F431" s="7"/>
      <c r="G431" s="7"/>
      <c r="H431" s="7"/>
      <c r="I431" s="7"/>
      <c r="J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</row>
    <row r="432">
      <c r="A432" s="7"/>
      <c r="B432" s="7"/>
      <c r="C432" s="7"/>
      <c r="D432" s="7"/>
      <c r="F432" s="7"/>
      <c r="G432" s="7"/>
      <c r="H432" s="7"/>
      <c r="I432" s="7"/>
      <c r="J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</row>
    <row r="433">
      <c r="A433" s="7"/>
      <c r="B433" s="7"/>
      <c r="C433" s="7"/>
      <c r="D433" s="7"/>
      <c r="F433" s="7"/>
      <c r="G433" s="7"/>
      <c r="H433" s="7"/>
      <c r="I433" s="7"/>
      <c r="J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</row>
    <row r="434">
      <c r="A434" s="7"/>
      <c r="B434" s="7"/>
      <c r="C434" s="7"/>
      <c r="D434" s="7"/>
      <c r="F434" s="7"/>
      <c r="G434" s="7"/>
      <c r="H434" s="7"/>
      <c r="I434" s="7"/>
      <c r="J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</row>
    <row r="435">
      <c r="A435" s="7"/>
      <c r="B435" s="7"/>
      <c r="C435" s="7"/>
      <c r="D435" s="7"/>
      <c r="F435" s="7"/>
      <c r="G435" s="7"/>
      <c r="H435" s="7"/>
      <c r="I435" s="7"/>
      <c r="J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</row>
    <row r="436">
      <c r="A436" s="7"/>
      <c r="B436" s="7"/>
      <c r="C436" s="7"/>
      <c r="D436" s="7"/>
      <c r="F436" s="7"/>
      <c r="G436" s="7"/>
      <c r="H436" s="7"/>
      <c r="I436" s="7"/>
      <c r="J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</row>
    <row r="437">
      <c r="A437" s="7"/>
      <c r="B437" s="7"/>
      <c r="C437" s="7"/>
      <c r="D437" s="7"/>
      <c r="F437" s="7"/>
      <c r="G437" s="7"/>
      <c r="H437" s="7"/>
      <c r="I437" s="7"/>
      <c r="J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</row>
    <row r="438">
      <c r="A438" s="7"/>
      <c r="B438" s="7"/>
      <c r="C438" s="7"/>
      <c r="D438" s="7"/>
      <c r="F438" s="7"/>
      <c r="G438" s="7"/>
      <c r="H438" s="7"/>
      <c r="I438" s="7"/>
      <c r="J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</row>
    <row r="439">
      <c r="A439" s="7"/>
      <c r="B439" s="7"/>
      <c r="C439" s="7"/>
      <c r="D439" s="7"/>
      <c r="F439" s="7"/>
      <c r="G439" s="7"/>
      <c r="H439" s="7"/>
      <c r="I439" s="7"/>
      <c r="J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</row>
    <row r="440">
      <c r="A440" s="7"/>
      <c r="B440" s="7"/>
      <c r="C440" s="7"/>
      <c r="D440" s="7"/>
      <c r="F440" s="7"/>
      <c r="G440" s="7"/>
      <c r="H440" s="7"/>
      <c r="I440" s="7"/>
      <c r="J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</row>
    <row r="441">
      <c r="A441" s="7"/>
      <c r="B441" s="7"/>
      <c r="C441" s="7"/>
      <c r="D441" s="7"/>
      <c r="F441" s="7"/>
      <c r="G441" s="7"/>
      <c r="H441" s="7"/>
      <c r="I441" s="7"/>
      <c r="J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</row>
    <row r="442">
      <c r="A442" s="7"/>
      <c r="B442" s="7"/>
      <c r="C442" s="7"/>
      <c r="D442" s="7"/>
      <c r="F442" s="7"/>
      <c r="G442" s="7"/>
      <c r="H442" s="7"/>
      <c r="I442" s="7"/>
      <c r="J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</row>
    <row r="443">
      <c r="A443" s="7"/>
      <c r="B443" s="7"/>
      <c r="C443" s="7"/>
      <c r="D443" s="7"/>
      <c r="F443" s="7"/>
      <c r="G443" s="7"/>
      <c r="H443" s="7"/>
      <c r="I443" s="7"/>
      <c r="J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</row>
    <row r="444">
      <c r="A444" s="7"/>
      <c r="B444" s="7"/>
      <c r="C444" s="7"/>
      <c r="D444" s="7"/>
      <c r="F444" s="7"/>
      <c r="G444" s="7"/>
      <c r="H444" s="7"/>
      <c r="I444" s="7"/>
      <c r="J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</row>
    <row r="445">
      <c r="A445" s="7"/>
      <c r="B445" s="7"/>
      <c r="C445" s="7"/>
      <c r="D445" s="7"/>
      <c r="F445" s="7"/>
      <c r="G445" s="7"/>
      <c r="H445" s="7"/>
      <c r="I445" s="7"/>
      <c r="J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</row>
    <row r="446">
      <c r="A446" s="7"/>
      <c r="B446" s="7"/>
      <c r="C446" s="7"/>
      <c r="D446" s="7"/>
      <c r="F446" s="7"/>
      <c r="G446" s="7"/>
      <c r="H446" s="7"/>
      <c r="I446" s="7"/>
      <c r="J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</row>
    <row r="447">
      <c r="A447" s="7"/>
      <c r="B447" s="7"/>
      <c r="C447" s="7"/>
      <c r="D447" s="7"/>
      <c r="F447" s="7"/>
      <c r="G447" s="7"/>
      <c r="H447" s="7"/>
      <c r="I447" s="7"/>
      <c r="J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</row>
    <row r="448">
      <c r="A448" s="7"/>
      <c r="B448" s="7"/>
      <c r="C448" s="7"/>
      <c r="D448" s="7"/>
      <c r="F448" s="7"/>
      <c r="G448" s="7"/>
      <c r="H448" s="7"/>
      <c r="I448" s="7"/>
      <c r="J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</row>
    <row r="449">
      <c r="A449" s="7"/>
      <c r="B449" s="7"/>
      <c r="C449" s="7"/>
      <c r="D449" s="7"/>
      <c r="F449" s="7"/>
      <c r="G449" s="7"/>
      <c r="H449" s="7"/>
      <c r="I449" s="7"/>
      <c r="J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</row>
    <row r="450">
      <c r="A450" s="7"/>
      <c r="B450" s="7"/>
      <c r="C450" s="7"/>
      <c r="D450" s="7"/>
      <c r="F450" s="7"/>
      <c r="G450" s="7"/>
      <c r="H450" s="7"/>
      <c r="I450" s="7"/>
      <c r="J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</row>
    <row r="451">
      <c r="A451" s="7"/>
      <c r="B451" s="7"/>
      <c r="C451" s="7"/>
      <c r="D451" s="7"/>
      <c r="F451" s="7"/>
      <c r="G451" s="7"/>
      <c r="H451" s="7"/>
      <c r="I451" s="7"/>
      <c r="J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</row>
    <row r="452">
      <c r="A452" s="7"/>
      <c r="B452" s="7"/>
      <c r="C452" s="7"/>
      <c r="D452" s="7"/>
      <c r="F452" s="7"/>
      <c r="G452" s="7"/>
      <c r="H452" s="7"/>
      <c r="I452" s="7"/>
      <c r="J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</row>
    <row r="453">
      <c r="A453" s="7"/>
      <c r="B453" s="7"/>
      <c r="C453" s="7"/>
      <c r="D453" s="7"/>
      <c r="F453" s="7"/>
      <c r="G453" s="7"/>
      <c r="H453" s="7"/>
      <c r="I453" s="7"/>
      <c r="J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</row>
    <row r="454">
      <c r="A454" s="7"/>
      <c r="B454" s="7"/>
      <c r="C454" s="7"/>
      <c r="D454" s="7"/>
      <c r="F454" s="7"/>
      <c r="G454" s="7"/>
      <c r="H454" s="7"/>
      <c r="I454" s="7"/>
      <c r="J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</row>
    <row r="455">
      <c r="A455" s="7"/>
      <c r="B455" s="7"/>
      <c r="C455" s="7"/>
      <c r="D455" s="7"/>
      <c r="F455" s="7"/>
      <c r="G455" s="7"/>
      <c r="H455" s="7"/>
      <c r="I455" s="7"/>
      <c r="J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</row>
    <row r="456">
      <c r="A456" s="7"/>
      <c r="B456" s="7"/>
      <c r="C456" s="7"/>
      <c r="D456" s="7"/>
      <c r="F456" s="7"/>
      <c r="G456" s="7"/>
      <c r="H456" s="7"/>
      <c r="I456" s="7"/>
      <c r="J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</row>
    <row r="457">
      <c r="A457" s="7"/>
      <c r="B457" s="7"/>
      <c r="C457" s="7"/>
      <c r="D457" s="7"/>
      <c r="F457" s="7"/>
      <c r="G457" s="7"/>
      <c r="H457" s="7"/>
      <c r="I457" s="7"/>
      <c r="J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</row>
    <row r="458">
      <c r="A458" s="7"/>
      <c r="B458" s="7"/>
      <c r="C458" s="7"/>
      <c r="D458" s="7"/>
      <c r="F458" s="7"/>
      <c r="G458" s="7"/>
      <c r="H458" s="7"/>
      <c r="I458" s="7"/>
      <c r="J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</row>
    <row r="459">
      <c r="A459" s="7"/>
      <c r="B459" s="7"/>
      <c r="C459" s="7"/>
      <c r="D459" s="7"/>
      <c r="F459" s="7"/>
      <c r="G459" s="7"/>
      <c r="H459" s="7"/>
      <c r="I459" s="7"/>
      <c r="J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</row>
    <row r="460">
      <c r="A460" s="7"/>
      <c r="B460" s="7"/>
      <c r="C460" s="7"/>
      <c r="D460" s="7"/>
      <c r="F460" s="7"/>
      <c r="G460" s="7"/>
      <c r="H460" s="7"/>
      <c r="I460" s="7"/>
      <c r="J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</row>
    <row r="461">
      <c r="A461" s="7"/>
      <c r="B461" s="7"/>
      <c r="C461" s="7"/>
      <c r="D461" s="7"/>
      <c r="F461" s="7"/>
      <c r="G461" s="7"/>
      <c r="H461" s="7"/>
      <c r="I461" s="7"/>
      <c r="J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</row>
    <row r="462">
      <c r="A462" s="7"/>
      <c r="B462" s="7"/>
      <c r="C462" s="7"/>
      <c r="D462" s="7"/>
      <c r="F462" s="7"/>
      <c r="G462" s="7"/>
      <c r="H462" s="7"/>
      <c r="I462" s="7"/>
      <c r="J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</row>
    <row r="463">
      <c r="A463" s="7"/>
      <c r="B463" s="7"/>
      <c r="C463" s="7"/>
      <c r="D463" s="7"/>
      <c r="F463" s="7"/>
      <c r="G463" s="7"/>
      <c r="H463" s="7"/>
      <c r="I463" s="7"/>
      <c r="J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</row>
    <row r="464">
      <c r="A464" s="7"/>
      <c r="B464" s="7"/>
      <c r="C464" s="7"/>
      <c r="D464" s="7"/>
      <c r="F464" s="7"/>
      <c r="G464" s="7"/>
      <c r="H464" s="7"/>
      <c r="I464" s="7"/>
      <c r="J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</row>
    <row r="465">
      <c r="A465" s="7"/>
      <c r="B465" s="7"/>
      <c r="C465" s="7"/>
      <c r="D465" s="7"/>
      <c r="F465" s="7"/>
      <c r="G465" s="7"/>
      <c r="H465" s="7"/>
      <c r="I465" s="7"/>
      <c r="J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</row>
    <row r="466">
      <c r="A466" s="7"/>
      <c r="B466" s="7"/>
      <c r="C466" s="7"/>
      <c r="D466" s="7"/>
      <c r="F466" s="7"/>
      <c r="G466" s="7"/>
      <c r="H466" s="7"/>
      <c r="I466" s="7"/>
      <c r="J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</row>
    <row r="467">
      <c r="A467" s="7"/>
      <c r="B467" s="7"/>
      <c r="C467" s="7"/>
      <c r="D467" s="7"/>
      <c r="F467" s="7"/>
      <c r="G467" s="7"/>
      <c r="H467" s="7"/>
      <c r="I467" s="7"/>
      <c r="J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</row>
    <row r="468">
      <c r="A468" s="7"/>
      <c r="B468" s="7"/>
      <c r="C468" s="7"/>
      <c r="D468" s="7"/>
      <c r="F468" s="7"/>
      <c r="G468" s="7"/>
      <c r="H468" s="7"/>
      <c r="I468" s="7"/>
      <c r="J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</row>
    <row r="469">
      <c r="A469" s="7"/>
      <c r="B469" s="7"/>
      <c r="C469" s="7"/>
      <c r="D469" s="7"/>
      <c r="F469" s="7"/>
      <c r="G469" s="7"/>
      <c r="H469" s="7"/>
      <c r="I469" s="7"/>
      <c r="J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</row>
    <row r="470">
      <c r="A470" s="7"/>
      <c r="B470" s="7"/>
      <c r="C470" s="7"/>
      <c r="D470" s="7"/>
      <c r="F470" s="7"/>
      <c r="G470" s="7"/>
      <c r="H470" s="7"/>
      <c r="I470" s="7"/>
      <c r="J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</row>
    <row r="471">
      <c r="A471" s="7"/>
      <c r="B471" s="7"/>
      <c r="C471" s="7"/>
      <c r="D471" s="7"/>
      <c r="F471" s="7"/>
      <c r="G471" s="7"/>
      <c r="H471" s="7"/>
      <c r="I471" s="7"/>
      <c r="J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</row>
    <row r="472">
      <c r="A472" s="7"/>
      <c r="B472" s="7"/>
      <c r="C472" s="7"/>
      <c r="D472" s="7"/>
      <c r="F472" s="7"/>
      <c r="G472" s="7"/>
      <c r="H472" s="7"/>
      <c r="I472" s="7"/>
      <c r="J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</row>
    <row r="473">
      <c r="A473" s="7"/>
      <c r="B473" s="7"/>
      <c r="C473" s="7"/>
      <c r="D473" s="7"/>
      <c r="F473" s="7"/>
      <c r="G473" s="7"/>
      <c r="H473" s="7"/>
      <c r="I473" s="7"/>
      <c r="J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</row>
    <row r="474">
      <c r="A474" s="7"/>
      <c r="B474" s="7"/>
      <c r="C474" s="7"/>
      <c r="D474" s="7"/>
      <c r="F474" s="7"/>
      <c r="G474" s="7"/>
      <c r="H474" s="7"/>
      <c r="I474" s="7"/>
      <c r="J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</row>
    <row r="475">
      <c r="A475" s="7"/>
      <c r="B475" s="7"/>
      <c r="C475" s="7"/>
      <c r="D475" s="7"/>
      <c r="F475" s="7"/>
      <c r="G475" s="7"/>
      <c r="H475" s="7"/>
      <c r="I475" s="7"/>
      <c r="J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</row>
    <row r="476">
      <c r="A476" s="7"/>
      <c r="B476" s="7"/>
      <c r="C476" s="7"/>
      <c r="D476" s="7"/>
      <c r="F476" s="7"/>
      <c r="G476" s="7"/>
      <c r="H476" s="7"/>
      <c r="I476" s="7"/>
      <c r="J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</row>
    <row r="477">
      <c r="A477" s="7"/>
      <c r="B477" s="7"/>
      <c r="C477" s="7"/>
      <c r="D477" s="7"/>
      <c r="F477" s="7"/>
      <c r="G477" s="7"/>
      <c r="H477" s="7"/>
      <c r="I477" s="7"/>
      <c r="J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</row>
    <row r="478">
      <c r="A478" s="7"/>
      <c r="B478" s="7"/>
      <c r="C478" s="7"/>
      <c r="D478" s="7"/>
      <c r="F478" s="7"/>
      <c r="G478" s="7"/>
      <c r="H478" s="7"/>
      <c r="I478" s="7"/>
      <c r="J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</row>
    <row r="479">
      <c r="A479" s="7"/>
      <c r="B479" s="7"/>
      <c r="C479" s="7"/>
      <c r="D479" s="7"/>
      <c r="F479" s="7"/>
      <c r="G479" s="7"/>
      <c r="H479" s="7"/>
      <c r="I479" s="7"/>
      <c r="J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</row>
    <row r="480">
      <c r="A480" s="7"/>
      <c r="B480" s="7"/>
      <c r="C480" s="7"/>
      <c r="D480" s="7"/>
      <c r="F480" s="7"/>
      <c r="G480" s="7"/>
      <c r="H480" s="7"/>
      <c r="I480" s="7"/>
      <c r="J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</row>
    <row r="481">
      <c r="A481" s="7"/>
      <c r="B481" s="7"/>
      <c r="C481" s="7"/>
      <c r="D481" s="7"/>
      <c r="F481" s="7"/>
      <c r="G481" s="7"/>
      <c r="H481" s="7"/>
      <c r="I481" s="7"/>
      <c r="J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</row>
    <row r="482">
      <c r="A482" s="7"/>
      <c r="B482" s="7"/>
      <c r="C482" s="7"/>
      <c r="D482" s="7"/>
      <c r="F482" s="7"/>
      <c r="G482" s="7"/>
      <c r="H482" s="7"/>
      <c r="I482" s="7"/>
      <c r="J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</row>
    <row r="483">
      <c r="A483" s="7"/>
      <c r="B483" s="7"/>
      <c r="C483" s="7"/>
      <c r="D483" s="7"/>
      <c r="F483" s="7"/>
      <c r="G483" s="7"/>
      <c r="H483" s="7"/>
      <c r="I483" s="7"/>
      <c r="J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</row>
    <row r="484">
      <c r="A484" s="7"/>
      <c r="B484" s="7"/>
      <c r="C484" s="7"/>
      <c r="D484" s="7"/>
      <c r="F484" s="7"/>
      <c r="G484" s="7"/>
      <c r="H484" s="7"/>
      <c r="I484" s="7"/>
      <c r="J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</row>
    <row r="485">
      <c r="A485" s="7"/>
      <c r="B485" s="7"/>
      <c r="C485" s="7"/>
      <c r="D485" s="7"/>
      <c r="F485" s="7"/>
      <c r="G485" s="7"/>
      <c r="H485" s="7"/>
      <c r="I485" s="7"/>
      <c r="J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</row>
    <row r="486">
      <c r="A486" s="7"/>
      <c r="B486" s="7"/>
      <c r="C486" s="7"/>
      <c r="D486" s="7"/>
      <c r="F486" s="7"/>
      <c r="G486" s="7"/>
      <c r="H486" s="7"/>
      <c r="I486" s="7"/>
      <c r="J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</row>
    <row r="487">
      <c r="A487" s="7"/>
      <c r="B487" s="7"/>
      <c r="C487" s="7"/>
      <c r="D487" s="7"/>
      <c r="F487" s="7"/>
      <c r="G487" s="7"/>
      <c r="H487" s="7"/>
      <c r="I487" s="7"/>
      <c r="J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</row>
    <row r="488">
      <c r="A488" s="7"/>
      <c r="B488" s="7"/>
      <c r="C488" s="7"/>
      <c r="D488" s="7"/>
      <c r="F488" s="7"/>
      <c r="G488" s="7"/>
      <c r="H488" s="7"/>
      <c r="I488" s="7"/>
      <c r="J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</row>
    <row r="489">
      <c r="A489" s="7"/>
      <c r="B489" s="7"/>
      <c r="C489" s="7"/>
      <c r="D489" s="7"/>
      <c r="F489" s="7"/>
      <c r="G489" s="7"/>
      <c r="H489" s="7"/>
      <c r="I489" s="7"/>
      <c r="J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</row>
    <row r="490">
      <c r="A490" s="7"/>
      <c r="B490" s="7"/>
      <c r="C490" s="7"/>
      <c r="D490" s="7"/>
      <c r="F490" s="7"/>
      <c r="G490" s="7"/>
      <c r="H490" s="7"/>
      <c r="I490" s="7"/>
      <c r="J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</row>
    <row r="491">
      <c r="A491" s="7"/>
      <c r="B491" s="7"/>
      <c r="C491" s="7"/>
      <c r="D491" s="7"/>
      <c r="F491" s="7"/>
      <c r="G491" s="7"/>
      <c r="H491" s="7"/>
      <c r="I491" s="7"/>
      <c r="J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</row>
    <row r="492">
      <c r="A492" s="7"/>
      <c r="B492" s="7"/>
      <c r="C492" s="7"/>
      <c r="D492" s="7"/>
      <c r="F492" s="7"/>
      <c r="G492" s="7"/>
      <c r="H492" s="7"/>
      <c r="I492" s="7"/>
      <c r="J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</row>
    <row r="493">
      <c r="A493" s="7"/>
      <c r="B493" s="7"/>
      <c r="C493" s="7"/>
      <c r="D493" s="7"/>
      <c r="F493" s="7"/>
      <c r="G493" s="7"/>
      <c r="H493" s="7"/>
      <c r="I493" s="7"/>
      <c r="J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</row>
    <row r="494">
      <c r="A494" s="7"/>
      <c r="B494" s="7"/>
      <c r="C494" s="7"/>
      <c r="D494" s="7"/>
      <c r="F494" s="7"/>
      <c r="G494" s="7"/>
      <c r="H494" s="7"/>
      <c r="I494" s="7"/>
      <c r="J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</row>
    <row r="495">
      <c r="A495" s="7"/>
      <c r="B495" s="7"/>
      <c r="C495" s="7"/>
      <c r="D495" s="7"/>
      <c r="F495" s="7"/>
      <c r="G495" s="7"/>
      <c r="H495" s="7"/>
      <c r="I495" s="7"/>
      <c r="J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</row>
    <row r="496">
      <c r="A496" s="7"/>
      <c r="B496" s="7"/>
      <c r="C496" s="7"/>
      <c r="D496" s="7"/>
      <c r="F496" s="7"/>
      <c r="G496" s="7"/>
      <c r="H496" s="7"/>
      <c r="I496" s="7"/>
      <c r="J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</row>
    <row r="497">
      <c r="A497" s="7"/>
      <c r="B497" s="7"/>
      <c r="C497" s="7"/>
      <c r="D497" s="7"/>
      <c r="F497" s="7"/>
      <c r="G497" s="7"/>
      <c r="H497" s="7"/>
      <c r="I497" s="7"/>
      <c r="J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</row>
    <row r="498">
      <c r="A498" s="7"/>
      <c r="B498" s="7"/>
      <c r="C498" s="7"/>
      <c r="D498" s="7"/>
      <c r="F498" s="7"/>
      <c r="G498" s="7"/>
      <c r="H498" s="7"/>
      <c r="I498" s="7"/>
      <c r="J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</row>
    <row r="499">
      <c r="A499" s="7"/>
      <c r="B499" s="7"/>
      <c r="C499" s="7"/>
      <c r="D499" s="7"/>
      <c r="F499" s="7"/>
      <c r="G499" s="7"/>
      <c r="H499" s="7"/>
      <c r="I499" s="7"/>
      <c r="J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</row>
    <row r="500">
      <c r="A500" s="7"/>
      <c r="B500" s="7"/>
      <c r="C500" s="7"/>
      <c r="D500" s="7"/>
      <c r="F500" s="7"/>
      <c r="G500" s="7"/>
      <c r="H500" s="7"/>
      <c r="I500" s="7"/>
      <c r="J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</row>
    <row r="501">
      <c r="A501" s="7"/>
      <c r="B501" s="7"/>
      <c r="C501" s="7"/>
      <c r="D501" s="7"/>
      <c r="F501" s="7"/>
      <c r="G501" s="7"/>
      <c r="H501" s="7"/>
      <c r="I501" s="7"/>
      <c r="J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</row>
    <row r="502">
      <c r="A502" s="7"/>
      <c r="B502" s="7"/>
      <c r="C502" s="7"/>
      <c r="D502" s="7"/>
      <c r="F502" s="7"/>
      <c r="G502" s="7"/>
      <c r="H502" s="7"/>
      <c r="I502" s="7"/>
      <c r="J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</row>
    <row r="503">
      <c r="A503" s="7"/>
      <c r="B503" s="7"/>
      <c r="C503" s="7"/>
      <c r="D503" s="7"/>
      <c r="F503" s="7"/>
      <c r="G503" s="7"/>
      <c r="H503" s="7"/>
      <c r="I503" s="7"/>
      <c r="J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</row>
    <row r="504">
      <c r="A504" s="7"/>
      <c r="B504" s="7"/>
      <c r="C504" s="7"/>
      <c r="D504" s="7"/>
      <c r="F504" s="7"/>
      <c r="G504" s="7"/>
      <c r="H504" s="7"/>
      <c r="I504" s="7"/>
      <c r="J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</row>
    <row r="505">
      <c r="A505" s="7"/>
      <c r="B505" s="7"/>
      <c r="C505" s="7"/>
      <c r="D505" s="7"/>
      <c r="F505" s="7"/>
      <c r="G505" s="7"/>
      <c r="H505" s="7"/>
      <c r="I505" s="7"/>
      <c r="J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</row>
    <row r="506">
      <c r="A506" s="7"/>
      <c r="B506" s="7"/>
      <c r="C506" s="7"/>
      <c r="D506" s="7"/>
      <c r="F506" s="7"/>
      <c r="G506" s="7"/>
      <c r="H506" s="7"/>
      <c r="I506" s="7"/>
      <c r="J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</row>
    <row r="507">
      <c r="A507" s="7"/>
      <c r="B507" s="7"/>
      <c r="C507" s="7"/>
      <c r="D507" s="7"/>
      <c r="F507" s="7"/>
      <c r="G507" s="7"/>
      <c r="H507" s="7"/>
      <c r="I507" s="7"/>
      <c r="J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</row>
    <row r="508">
      <c r="A508" s="7"/>
      <c r="B508" s="7"/>
      <c r="C508" s="7"/>
      <c r="D508" s="7"/>
      <c r="F508" s="7"/>
      <c r="G508" s="7"/>
      <c r="H508" s="7"/>
      <c r="I508" s="7"/>
      <c r="J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</row>
    <row r="509">
      <c r="A509" s="7"/>
      <c r="B509" s="7"/>
      <c r="C509" s="7"/>
      <c r="D509" s="7"/>
      <c r="F509" s="7"/>
      <c r="G509" s="7"/>
      <c r="H509" s="7"/>
      <c r="I509" s="7"/>
      <c r="J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</row>
    <row r="510">
      <c r="A510" s="7"/>
      <c r="B510" s="7"/>
      <c r="C510" s="7"/>
      <c r="D510" s="7"/>
      <c r="F510" s="7"/>
      <c r="G510" s="7"/>
      <c r="H510" s="7"/>
      <c r="I510" s="7"/>
      <c r="J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</row>
    <row r="511">
      <c r="A511" s="7"/>
      <c r="B511" s="7"/>
      <c r="C511" s="7"/>
      <c r="D511" s="7"/>
      <c r="F511" s="7"/>
      <c r="G511" s="7"/>
      <c r="H511" s="7"/>
      <c r="I511" s="7"/>
      <c r="J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</row>
    <row r="512">
      <c r="A512" s="7"/>
      <c r="B512" s="7"/>
      <c r="C512" s="7"/>
      <c r="D512" s="7"/>
      <c r="F512" s="7"/>
      <c r="G512" s="7"/>
      <c r="H512" s="7"/>
      <c r="I512" s="7"/>
      <c r="J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</row>
    <row r="513">
      <c r="A513" s="7"/>
      <c r="B513" s="7"/>
      <c r="C513" s="7"/>
      <c r="D513" s="7"/>
      <c r="F513" s="7"/>
      <c r="G513" s="7"/>
      <c r="H513" s="7"/>
      <c r="I513" s="7"/>
      <c r="J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</row>
    <row r="514">
      <c r="A514" s="7"/>
      <c r="B514" s="7"/>
      <c r="C514" s="7"/>
      <c r="D514" s="7"/>
      <c r="F514" s="7"/>
      <c r="G514" s="7"/>
      <c r="H514" s="7"/>
      <c r="I514" s="7"/>
      <c r="J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</row>
    <row r="515">
      <c r="A515" s="7"/>
      <c r="B515" s="7"/>
      <c r="C515" s="7"/>
      <c r="D515" s="7"/>
      <c r="F515" s="7"/>
      <c r="G515" s="7"/>
      <c r="H515" s="7"/>
      <c r="I515" s="7"/>
      <c r="J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</row>
    <row r="516">
      <c r="A516" s="7"/>
      <c r="B516" s="7"/>
      <c r="C516" s="7"/>
      <c r="D516" s="7"/>
      <c r="F516" s="7"/>
      <c r="G516" s="7"/>
      <c r="H516" s="7"/>
      <c r="I516" s="7"/>
      <c r="J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</row>
    <row r="517">
      <c r="A517" s="7"/>
      <c r="B517" s="7"/>
      <c r="C517" s="7"/>
      <c r="D517" s="7"/>
      <c r="F517" s="7"/>
      <c r="G517" s="7"/>
      <c r="H517" s="7"/>
      <c r="I517" s="7"/>
      <c r="J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</row>
    <row r="518">
      <c r="A518" s="7"/>
      <c r="B518" s="7"/>
      <c r="C518" s="7"/>
      <c r="D518" s="7"/>
      <c r="F518" s="7"/>
      <c r="G518" s="7"/>
      <c r="H518" s="7"/>
      <c r="I518" s="7"/>
      <c r="J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</row>
    <row r="519">
      <c r="A519" s="7"/>
      <c r="B519" s="7"/>
      <c r="C519" s="7"/>
      <c r="D519" s="7"/>
      <c r="F519" s="7"/>
      <c r="G519" s="7"/>
      <c r="H519" s="7"/>
      <c r="I519" s="7"/>
      <c r="J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</row>
    <row r="520">
      <c r="A520" s="7"/>
      <c r="B520" s="7"/>
      <c r="C520" s="7"/>
      <c r="D520" s="7"/>
      <c r="F520" s="7"/>
      <c r="G520" s="7"/>
      <c r="H520" s="7"/>
      <c r="I520" s="7"/>
      <c r="J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</row>
    <row r="521">
      <c r="A521" s="7"/>
      <c r="B521" s="7"/>
      <c r="C521" s="7"/>
      <c r="D521" s="7"/>
      <c r="F521" s="7"/>
      <c r="G521" s="7"/>
      <c r="H521" s="7"/>
      <c r="I521" s="7"/>
      <c r="J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</row>
    <row r="522">
      <c r="A522" s="7"/>
      <c r="B522" s="7"/>
      <c r="C522" s="7"/>
      <c r="D522" s="7"/>
      <c r="F522" s="7"/>
      <c r="G522" s="7"/>
      <c r="H522" s="7"/>
      <c r="I522" s="7"/>
      <c r="J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</row>
    <row r="523">
      <c r="A523" s="7"/>
      <c r="B523" s="7"/>
      <c r="C523" s="7"/>
      <c r="D523" s="7"/>
      <c r="F523" s="7"/>
      <c r="G523" s="7"/>
      <c r="H523" s="7"/>
      <c r="I523" s="7"/>
      <c r="J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</row>
    <row r="524">
      <c r="A524" s="7"/>
      <c r="B524" s="7"/>
      <c r="C524" s="7"/>
      <c r="D524" s="7"/>
      <c r="F524" s="7"/>
      <c r="G524" s="7"/>
      <c r="H524" s="7"/>
      <c r="I524" s="7"/>
      <c r="J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</row>
    <row r="525">
      <c r="A525" s="7"/>
      <c r="B525" s="7"/>
      <c r="C525" s="7"/>
      <c r="D525" s="7"/>
      <c r="F525" s="7"/>
      <c r="G525" s="7"/>
      <c r="H525" s="7"/>
      <c r="I525" s="7"/>
      <c r="J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</row>
    <row r="526">
      <c r="A526" s="7"/>
      <c r="B526" s="7"/>
      <c r="C526" s="7"/>
      <c r="D526" s="7"/>
      <c r="F526" s="7"/>
      <c r="G526" s="7"/>
      <c r="H526" s="7"/>
      <c r="I526" s="7"/>
      <c r="J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</row>
    <row r="527">
      <c r="A527" s="7"/>
      <c r="B527" s="7"/>
      <c r="C527" s="7"/>
      <c r="D527" s="7"/>
      <c r="F527" s="7"/>
      <c r="G527" s="7"/>
      <c r="H527" s="7"/>
      <c r="I527" s="7"/>
      <c r="J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</row>
    <row r="528">
      <c r="A528" s="7"/>
      <c r="B528" s="7"/>
      <c r="C528" s="7"/>
      <c r="D528" s="7"/>
      <c r="F528" s="7"/>
      <c r="G528" s="7"/>
      <c r="H528" s="7"/>
      <c r="I528" s="7"/>
      <c r="J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</row>
    <row r="529">
      <c r="A529" s="7"/>
      <c r="B529" s="7"/>
      <c r="C529" s="7"/>
      <c r="D529" s="7"/>
      <c r="F529" s="7"/>
      <c r="G529" s="7"/>
      <c r="H529" s="7"/>
      <c r="I529" s="7"/>
      <c r="J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</row>
    <row r="530">
      <c r="A530" s="7"/>
      <c r="B530" s="7"/>
      <c r="C530" s="7"/>
      <c r="D530" s="7"/>
      <c r="F530" s="7"/>
      <c r="G530" s="7"/>
      <c r="H530" s="7"/>
      <c r="I530" s="7"/>
      <c r="J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</row>
    <row r="531">
      <c r="A531" s="7"/>
      <c r="B531" s="7"/>
      <c r="C531" s="7"/>
      <c r="D531" s="7"/>
      <c r="F531" s="7"/>
      <c r="G531" s="7"/>
      <c r="H531" s="7"/>
      <c r="I531" s="7"/>
      <c r="J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</row>
    <row r="532">
      <c r="A532" s="7"/>
      <c r="B532" s="7"/>
      <c r="C532" s="7"/>
      <c r="D532" s="7"/>
      <c r="F532" s="7"/>
      <c r="G532" s="7"/>
      <c r="H532" s="7"/>
      <c r="I532" s="7"/>
      <c r="J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</row>
    <row r="533">
      <c r="A533" s="7"/>
      <c r="B533" s="7"/>
      <c r="C533" s="7"/>
      <c r="D533" s="7"/>
      <c r="F533" s="7"/>
      <c r="G533" s="7"/>
      <c r="H533" s="7"/>
      <c r="I533" s="7"/>
      <c r="J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</row>
    <row r="534">
      <c r="A534" s="7"/>
      <c r="B534" s="7"/>
      <c r="C534" s="7"/>
      <c r="D534" s="7"/>
      <c r="F534" s="7"/>
      <c r="G534" s="7"/>
      <c r="H534" s="7"/>
      <c r="I534" s="7"/>
      <c r="J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</row>
    <row r="535">
      <c r="A535" s="7"/>
      <c r="B535" s="7"/>
      <c r="C535" s="7"/>
      <c r="D535" s="7"/>
      <c r="F535" s="7"/>
      <c r="G535" s="7"/>
      <c r="H535" s="7"/>
      <c r="I535" s="7"/>
      <c r="J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</row>
    <row r="536">
      <c r="A536" s="7"/>
      <c r="B536" s="7"/>
      <c r="C536" s="7"/>
      <c r="D536" s="7"/>
      <c r="F536" s="7"/>
      <c r="G536" s="7"/>
      <c r="H536" s="7"/>
      <c r="I536" s="7"/>
      <c r="J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</row>
    <row r="537">
      <c r="A537" s="7"/>
      <c r="B537" s="7"/>
      <c r="C537" s="7"/>
      <c r="D537" s="7"/>
      <c r="F537" s="7"/>
      <c r="G537" s="7"/>
      <c r="H537" s="7"/>
      <c r="I537" s="7"/>
      <c r="J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</row>
    <row r="538">
      <c r="A538" s="7"/>
      <c r="B538" s="7"/>
      <c r="C538" s="7"/>
      <c r="D538" s="7"/>
      <c r="F538" s="7"/>
      <c r="G538" s="7"/>
      <c r="H538" s="7"/>
      <c r="I538" s="7"/>
      <c r="J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</row>
    <row r="539">
      <c r="A539" s="7"/>
      <c r="B539" s="7"/>
      <c r="C539" s="7"/>
      <c r="D539" s="7"/>
      <c r="F539" s="7"/>
      <c r="G539" s="7"/>
      <c r="H539" s="7"/>
      <c r="I539" s="7"/>
      <c r="J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</row>
    <row r="540">
      <c r="A540" s="7"/>
      <c r="B540" s="7"/>
      <c r="C540" s="7"/>
      <c r="D540" s="7"/>
      <c r="F540" s="7"/>
      <c r="G540" s="7"/>
      <c r="H540" s="7"/>
      <c r="I540" s="7"/>
      <c r="J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</row>
    <row r="541">
      <c r="A541" s="7"/>
      <c r="B541" s="7"/>
      <c r="C541" s="7"/>
      <c r="D541" s="7"/>
      <c r="F541" s="7"/>
      <c r="G541" s="7"/>
      <c r="H541" s="7"/>
      <c r="I541" s="7"/>
      <c r="J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</row>
    <row r="542">
      <c r="A542" s="7"/>
      <c r="B542" s="7"/>
      <c r="C542" s="7"/>
      <c r="D542" s="7"/>
      <c r="F542" s="7"/>
      <c r="G542" s="7"/>
      <c r="H542" s="7"/>
      <c r="I542" s="7"/>
      <c r="J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</row>
    <row r="543">
      <c r="A543" s="7"/>
      <c r="B543" s="7"/>
      <c r="C543" s="7"/>
      <c r="D543" s="7"/>
      <c r="F543" s="7"/>
      <c r="G543" s="7"/>
      <c r="H543" s="7"/>
      <c r="I543" s="7"/>
      <c r="J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</row>
    <row r="544">
      <c r="A544" s="7"/>
      <c r="B544" s="7"/>
      <c r="C544" s="7"/>
      <c r="D544" s="7"/>
      <c r="F544" s="7"/>
      <c r="G544" s="7"/>
      <c r="H544" s="7"/>
      <c r="I544" s="7"/>
      <c r="J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</row>
    <row r="545">
      <c r="A545" s="7"/>
      <c r="B545" s="7"/>
      <c r="C545" s="7"/>
      <c r="D545" s="7"/>
      <c r="F545" s="7"/>
      <c r="G545" s="7"/>
      <c r="H545" s="7"/>
      <c r="I545" s="7"/>
      <c r="J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</row>
    <row r="546">
      <c r="A546" s="7"/>
      <c r="B546" s="7"/>
      <c r="C546" s="7"/>
      <c r="D546" s="7"/>
      <c r="F546" s="7"/>
      <c r="G546" s="7"/>
      <c r="H546" s="7"/>
      <c r="I546" s="7"/>
      <c r="J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</row>
    <row r="547">
      <c r="A547" s="7"/>
      <c r="B547" s="7"/>
      <c r="C547" s="7"/>
      <c r="D547" s="7"/>
      <c r="F547" s="7"/>
      <c r="G547" s="7"/>
      <c r="H547" s="7"/>
      <c r="I547" s="7"/>
      <c r="J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</row>
    <row r="548">
      <c r="A548" s="7"/>
      <c r="B548" s="7"/>
      <c r="C548" s="7"/>
      <c r="D548" s="7"/>
      <c r="F548" s="7"/>
      <c r="G548" s="7"/>
      <c r="H548" s="7"/>
      <c r="I548" s="7"/>
      <c r="J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</row>
    <row r="549">
      <c r="A549" s="7"/>
      <c r="B549" s="7"/>
      <c r="C549" s="7"/>
      <c r="D549" s="7"/>
      <c r="F549" s="7"/>
      <c r="G549" s="7"/>
      <c r="H549" s="7"/>
      <c r="I549" s="7"/>
      <c r="J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</row>
    <row r="550">
      <c r="A550" s="7"/>
      <c r="B550" s="7"/>
      <c r="C550" s="7"/>
      <c r="D550" s="7"/>
      <c r="F550" s="7"/>
      <c r="G550" s="7"/>
      <c r="H550" s="7"/>
      <c r="I550" s="7"/>
      <c r="J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</row>
    <row r="551">
      <c r="A551" s="7"/>
      <c r="B551" s="7"/>
      <c r="C551" s="7"/>
      <c r="D551" s="7"/>
      <c r="F551" s="7"/>
      <c r="G551" s="7"/>
      <c r="H551" s="7"/>
      <c r="I551" s="7"/>
      <c r="J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</row>
    <row r="552">
      <c r="A552" s="7"/>
      <c r="B552" s="7"/>
      <c r="C552" s="7"/>
      <c r="D552" s="7"/>
      <c r="F552" s="7"/>
      <c r="G552" s="7"/>
      <c r="H552" s="7"/>
      <c r="I552" s="7"/>
      <c r="J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</row>
    <row r="553">
      <c r="A553" s="7"/>
      <c r="B553" s="7"/>
      <c r="C553" s="7"/>
      <c r="D553" s="7"/>
      <c r="F553" s="7"/>
      <c r="G553" s="7"/>
      <c r="H553" s="7"/>
      <c r="I553" s="7"/>
      <c r="J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</row>
    <row r="554">
      <c r="A554" s="7"/>
      <c r="B554" s="7"/>
      <c r="C554" s="7"/>
      <c r="D554" s="7"/>
      <c r="F554" s="7"/>
      <c r="G554" s="7"/>
      <c r="H554" s="7"/>
      <c r="I554" s="7"/>
      <c r="J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</row>
    <row r="555">
      <c r="A555" s="7"/>
      <c r="B555" s="7"/>
      <c r="C555" s="7"/>
      <c r="D555" s="7"/>
      <c r="F555" s="7"/>
      <c r="G555" s="7"/>
      <c r="H555" s="7"/>
      <c r="I555" s="7"/>
      <c r="J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</row>
    <row r="556">
      <c r="A556" s="7"/>
      <c r="B556" s="7"/>
      <c r="C556" s="7"/>
      <c r="D556" s="7"/>
      <c r="F556" s="7"/>
      <c r="G556" s="7"/>
      <c r="H556" s="7"/>
      <c r="I556" s="7"/>
      <c r="J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</row>
    <row r="557">
      <c r="A557" s="7"/>
      <c r="B557" s="7"/>
      <c r="C557" s="7"/>
      <c r="D557" s="7"/>
      <c r="F557" s="7"/>
      <c r="G557" s="7"/>
      <c r="H557" s="7"/>
      <c r="I557" s="7"/>
      <c r="J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</row>
    <row r="558">
      <c r="A558" s="7"/>
      <c r="B558" s="7"/>
      <c r="C558" s="7"/>
      <c r="D558" s="7"/>
      <c r="F558" s="7"/>
      <c r="G558" s="7"/>
      <c r="H558" s="7"/>
      <c r="I558" s="7"/>
      <c r="J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</row>
    <row r="559">
      <c r="A559" s="7"/>
      <c r="B559" s="7"/>
      <c r="C559" s="7"/>
      <c r="D559" s="7"/>
      <c r="F559" s="7"/>
      <c r="G559" s="7"/>
      <c r="H559" s="7"/>
      <c r="I559" s="7"/>
      <c r="J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</row>
    <row r="560">
      <c r="A560" s="7"/>
      <c r="B560" s="7"/>
      <c r="C560" s="7"/>
      <c r="D560" s="7"/>
      <c r="F560" s="7"/>
      <c r="G560" s="7"/>
      <c r="H560" s="7"/>
      <c r="I560" s="7"/>
      <c r="J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</row>
    <row r="561">
      <c r="A561" s="7"/>
      <c r="B561" s="7"/>
      <c r="C561" s="7"/>
      <c r="D561" s="7"/>
      <c r="F561" s="7"/>
      <c r="G561" s="7"/>
      <c r="H561" s="7"/>
      <c r="I561" s="7"/>
      <c r="J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</row>
    <row r="562">
      <c r="A562" s="7"/>
      <c r="B562" s="7"/>
      <c r="C562" s="7"/>
      <c r="D562" s="7"/>
      <c r="F562" s="7"/>
      <c r="G562" s="7"/>
      <c r="H562" s="7"/>
      <c r="I562" s="7"/>
      <c r="J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</row>
    <row r="563">
      <c r="A563" s="7"/>
      <c r="B563" s="7"/>
      <c r="C563" s="7"/>
      <c r="D563" s="7"/>
      <c r="F563" s="7"/>
      <c r="G563" s="7"/>
      <c r="H563" s="7"/>
      <c r="I563" s="7"/>
      <c r="J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</row>
    <row r="564">
      <c r="A564" s="7"/>
      <c r="B564" s="7"/>
      <c r="C564" s="7"/>
      <c r="D564" s="7"/>
      <c r="F564" s="7"/>
      <c r="G564" s="7"/>
      <c r="H564" s="7"/>
      <c r="I564" s="7"/>
      <c r="J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</row>
    <row r="565">
      <c r="A565" s="7"/>
      <c r="B565" s="7"/>
      <c r="C565" s="7"/>
      <c r="D565" s="7"/>
      <c r="F565" s="7"/>
      <c r="G565" s="7"/>
      <c r="H565" s="7"/>
      <c r="I565" s="7"/>
      <c r="J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</row>
    <row r="566">
      <c r="A566" s="7"/>
      <c r="B566" s="7"/>
      <c r="C566" s="7"/>
      <c r="D566" s="7"/>
      <c r="F566" s="7"/>
      <c r="G566" s="7"/>
      <c r="H566" s="7"/>
      <c r="I566" s="7"/>
      <c r="J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</row>
    <row r="567">
      <c r="A567" s="7"/>
      <c r="B567" s="7"/>
      <c r="C567" s="7"/>
      <c r="D567" s="7"/>
      <c r="F567" s="7"/>
      <c r="G567" s="7"/>
      <c r="H567" s="7"/>
      <c r="I567" s="7"/>
      <c r="J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</row>
    <row r="568">
      <c r="A568" s="7"/>
      <c r="B568" s="7"/>
      <c r="C568" s="7"/>
      <c r="D568" s="7"/>
      <c r="F568" s="7"/>
      <c r="G568" s="7"/>
      <c r="H568" s="7"/>
      <c r="I568" s="7"/>
      <c r="J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</row>
    <row r="569">
      <c r="A569" s="7"/>
      <c r="B569" s="7"/>
      <c r="C569" s="7"/>
      <c r="D569" s="7"/>
      <c r="F569" s="7"/>
      <c r="G569" s="7"/>
      <c r="H569" s="7"/>
      <c r="I569" s="7"/>
      <c r="J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</row>
    <row r="570">
      <c r="A570" s="7"/>
      <c r="B570" s="7"/>
      <c r="C570" s="7"/>
      <c r="D570" s="7"/>
      <c r="F570" s="7"/>
      <c r="G570" s="7"/>
      <c r="H570" s="7"/>
      <c r="I570" s="7"/>
      <c r="J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</row>
    <row r="571">
      <c r="A571" s="7"/>
      <c r="B571" s="7"/>
      <c r="C571" s="7"/>
      <c r="D571" s="7"/>
      <c r="F571" s="7"/>
      <c r="G571" s="7"/>
      <c r="H571" s="7"/>
      <c r="I571" s="7"/>
      <c r="J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</row>
    <row r="572">
      <c r="A572" s="7"/>
      <c r="B572" s="7"/>
      <c r="C572" s="7"/>
      <c r="D572" s="7"/>
      <c r="F572" s="7"/>
      <c r="G572" s="7"/>
      <c r="H572" s="7"/>
      <c r="I572" s="7"/>
      <c r="J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</row>
    <row r="573">
      <c r="A573" s="7"/>
      <c r="B573" s="7"/>
      <c r="C573" s="7"/>
      <c r="D573" s="7"/>
      <c r="F573" s="7"/>
      <c r="G573" s="7"/>
      <c r="H573" s="7"/>
      <c r="I573" s="7"/>
      <c r="J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</row>
    <row r="574">
      <c r="A574" s="7"/>
      <c r="B574" s="7"/>
      <c r="C574" s="7"/>
      <c r="D574" s="7"/>
      <c r="F574" s="7"/>
      <c r="G574" s="7"/>
      <c r="H574" s="7"/>
      <c r="I574" s="7"/>
      <c r="J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</row>
    <row r="575">
      <c r="A575" s="7"/>
      <c r="B575" s="7"/>
      <c r="C575" s="7"/>
      <c r="D575" s="7"/>
      <c r="F575" s="7"/>
      <c r="G575" s="7"/>
      <c r="H575" s="7"/>
      <c r="I575" s="7"/>
      <c r="J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</row>
    <row r="576">
      <c r="A576" s="7"/>
      <c r="B576" s="7"/>
      <c r="C576" s="7"/>
      <c r="D576" s="7"/>
      <c r="F576" s="7"/>
      <c r="G576" s="7"/>
      <c r="H576" s="7"/>
      <c r="I576" s="7"/>
      <c r="J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</row>
    <row r="577">
      <c r="A577" s="7"/>
      <c r="B577" s="7"/>
      <c r="C577" s="7"/>
      <c r="D577" s="7"/>
      <c r="F577" s="7"/>
      <c r="G577" s="7"/>
      <c r="H577" s="7"/>
      <c r="I577" s="7"/>
      <c r="J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</row>
    <row r="578">
      <c r="A578" s="7"/>
      <c r="B578" s="7"/>
      <c r="C578" s="7"/>
      <c r="D578" s="7"/>
      <c r="F578" s="7"/>
      <c r="G578" s="7"/>
      <c r="H578" s="7"/>
      <c r="I578" s="7"/>
      <c r="J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</row>
    <row r="579">
      <c r="A579" s="7"/>
      <c r="B579" s="7"/>
      <c r="C579" s="7"/>
      <c r="D579" s="7"/>
      <c r="F579" s="7"/>
      <c r="G579" s="7"/>
      <c r="H579" s="7"/>
      <c r="I579" s="7"/>
      <c r="J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</row>
    <row r="580">
      <c r="A580" s="7"/>
      <c r="B580" s="7"/>
      <c r="C580" s="7"/>
      <c r="D580" s="7"/>
      <c r="F580" s="7"/>
      <c r="G580" s="7"/>
      <c r="H580" s="7"/>
      <c r="I580" s="7"/>
      <c r="J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</row>
    <row r="581">
      <c r="A581" s="7"/>
      <c r="B581" s="7"/>
      <c r="C581" s="7"/>
      <c r="D581" s="7"/>
      <c r="F581" s="7"/>
      <c r="G581" s="7"/>
      <c r="H581" s="7"/>
      <c r="I581" s="7"/>
      <c r="J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</row>
    <row r="582">
      <c r="A582" s="7"/>
      <c r="B582" s="7"/>
      <c r="C582" s="7"/>
      <c r="D582" s="7"/>
      <c r="F582" s="7"/>
      <c r="G582" s="7"/>
      <c r="H582" s="7"/>
      <c r="I582" s="7"/>
      <c r="J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</row>
    <row r="583">
      <c r="A583" s="7"/>
      <c r="B583" s="7"/>
      <c r="C583" s="7"/>
      <c r="D583" s="7"/>
      <c r="F583" s="7"/>
      <c r="G583" s="7"/>
      <c r="H583" s="7"/>
      <c r="I583" s="7"/>
      <c r="J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</row>
    <row r="584">
      <c r="A584" s="7"/>
      <c r="B584" s="7"/>
      <c r="C584" s="7"/>
      <c r="D584" s="7"/>
      <c r="F584" s="7"/>
      <c r="G584" s="7"/>
      <c r="H584" s="7"/>
      <c r="I584" s="7"/>
      <c r="J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</row>
    <row r="585">
      <c r="A585" s="7"/>
      <c r="B585" s="7"/>
      <c r="C585" s="7"/>
      <c r="D585" s="7"/>
      <c r="F585" s="7"/>
      <c r="G585" s="7"/>
      <c r="H585" s="7"/>
      <c r="I585" s="7"/>
      <c r="J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</row>
    <row r="586">
      <c r="A586" s="7"/>
      <c r="B586" s="7"/>
      <c r="C586" s="7"/>
      <c r="D586" s="7"/>
      <c r="F586" s="7"/>
      <c r="G586" s="7"/>
      <c r="H586" s="7"/>
      <c r="I586" s="7"/>
      <c r="J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</row>
    <row r="587">
      <c r="A587" s="7"/>
      <c r="B587" s="7"/>
      <c r="C587" s="7"/>
      <c r="D587" s="7"/>
      <c r="F587" s="7"/>
      <c r="G587" s="7"/>
      <c r="H587" s="7"/>
      <c r="I587" s="7"/>
      <c r="J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</row>
    <row r="588">
      <c r="A588" s="7"/>
      <c r="B588" s="7"/>
      <c r="C588" s="7"/>
      <c r="D588" s="7"/>
      <c r="F588" s="7"/>
      <c r="G588" s="7"/>
      <c r="H588" s="7"/>
      <c r="I588" s="7"/>
      <c r="J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</row>
    <row r="589">
      <c r="A589" s="7"/>
      <c r="B589" s="7"/>
      <c r="C589" s="7"/>
      <c r="D589" s="7"/>
      <c r="F589" s="7"/>
      <c r="G589" s="7"/>
      <c r="H589" s="7"/>
      <c r="I589" s="7"/>
      <c r="J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</row>
    <row r="590">
      <c r="A590" s="7"/>
      <c r="B590" s="7"/>
      <c r="C590" s="7"/>
      <c r="D590" s="7"/>
      <c r="F590" s="7"/>
      <c r="G590" s="7"/>
      <c r="H590" s="7"/>
      <c r="I590" s="7"/>
      <c r="J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</row>
    <row r="591">
      <c r="A591" s="7"/>
      <c r="B591" s="7"/>
      <c r="C591" s="7"/>
      <c r="D591" s="7"/>
      <c r="F591" s="7"/>
      <c r="G591" s="7"/>
      <c r="H591" s="7"/>
      <c r="I591" s="7"/>
      <c r="J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</row>
    <row r="592">
      <c r="A592" s="7"/>
      <c r="B592" s="7"/>
      <c r="C592" s="7"/>
      <c r="D592" s="7"/>
      <c r="F592" s="7"/>
      <c r="G592" s="7"/>
      <c r="H592" s="7"/>
      <c r="I592" s="7"/>
      <c r="J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</row>
    <row r="593">
      <c r="A593" s="7"/>
      <c r="B593" s="7"/>
      <c r="C593" s="7"/>
      <c r="D593" s="7"/>
      <c r="F593" s="7"/>
      <c r="G593" s="7"/>
      <c r="H593" s="7"/>
      <c r="I593" s="7"/>
      <c r="J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</row>
    <row r="594">
      <c r="A594" s="7"/>
      <c r="B594" s="7"/>
      <c r="C594" s="7"/>
      <c r="D594" s="7"/>
      <c r="F594" s="7"/>
      <c r="G594" s="7"/>
      <c r="H594" s="7"/>
      <c r="I594" s="7"/>
      <c r="J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</row>
    <row r="595">
      <c r="A595" s="7"/>
      <c r="B595" s="7"/>
      <c r="C595" s="7"/>
      <c r="D595" s="7"/>
      <c r="F595" s="7"/>
      <c r="G595" s="7"/>
      <c r="H595" s="7"/>
      <c r="I595" s="7"/>
      <c r="J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</row>
    <row r="596">
      <c r="A596" s="7"/>
      <c r="B596" s="7"/>
      <c r="C596" s="7"/>
      <c r="D596" s="7"/>
      <c r="F596" s="7"/>
      <c r="G596" s="7"/>
      <c r="H596" s="7"/>
      <c r="I596" s="7"/>
      <c r="J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</row>
    <row r="597">
      <c r="A597" s="7"/>
      <c r="B597" s="7"/>
      <c r="C597" s="7"/>
      <c r="D597" s="7"/>
      <c r="F597" s="7"/>
      <c r="G597" s="7"/>
      <c r="H597" s="7"/>
      <c r="I597" s="7"/>
      <c r="J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</row>
    <row r="598">
      <c r="A598" s="7"/>
      <c r="B598" s="7"/>
      <c r="C598" s="7"/>
      <c r="D598" s="7"/>
      <c r="F598" s="7"/>
      <c r="G598" s="7"/>
      <c r="H598" s="7"/>
      <c r="I598" s="7"/>
      <c r="J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</row>
    <row r="599">
      <c r="A599" s="7"/>
      <c r="B599" s="7"/>
      <c r="C599" s="7"/>
      <c r="D599" s="7"/>
      <c r="F599" s="7"/>
      <c r="G599" s="7"/>
      <c r="H599" s="7"/>
      <c r="I599" s="7"/>
      <c r="J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</row>
    <row r="600">
      <c r="A600" s="7"/>
      <c r="B600" s="7"/>
      <c r="C600" s="7"/>
      <c r="D600" s="7"/>
      <c r="F600" s="7"/>
      <c r="G600" s="7"/>
      <c r="H600" s="7"/>
      <c r="I600" s="7"/>
      <c r="J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</row>
    <row r="601">
      <c r="A601" s="7"/>
      <c r="B601" s="7"/>
      <c r="C601" s="7"/>
      <c r="D601" s="7"/>
      <c r="F601" s="7"/>
      <c r="G601" s="7"/>
      <c r="H601" s="7"/>
      <c r="I601" s="7"/>
      <c r="J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</row>
    <row r="602">
      <c r="A602" s="7"/>
      <c r="B602" s="7"/>
      <c r="C602" s="7"/>
      <c r="D602" s="7"/>
      <c r="F602" s="7"/>
      <c r="G602" s="7"/>
      <c r="H602" s="7"/>
      <c r="I602" s="7"/>
      <c r="J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</row>
    <row r="603">
      <c r="A603" s="7"/>
      <c r="B603" s="7"/>
      <c r="C603" s="7"/>
      <c r="D603" s="7"/>
      <c r="F603" s="7"/>
      <c r="G603" s="7"/>
      <c r="H603" s="7"/>
      <c r="I603" s="7"/>
      <c r="J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</row>
    <row r="604">
      <c r="A604" s="7"/>
      <c r="B604" s="7"/>
      <c r="C604" s="7"/>
      <c r="D604" s="7"/>
      <c r="F604" s="7"/>
      <c r="G604" s="7"/>
      <c r="H604" s="7"/>
      <c r="I604" s="7"/>
      <c r="J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</row>
    <row r="605">
      <c r="A605" s="7"/>
      <c r="B605" s="7"/>
      <c r="C605" s="7"/>
      <c r="D605" s="7"/>
      <c r="F605" s="7"/>
      <c r="G605" s="7"/>
      <c r="H605" s="7"/>
      <c r="I605" s="7"/>
      <c r="J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</row>
    <row r="606">
      <c r="A606" s="7"/>
      <c r="B606" s="7"/>
      <c r="C606" s="7"/>
      <c r="D606" s="7"/>
      <c r="F606" s="7"/>
      <c r="G606" s="7"/>
      <c r="H606" s="7"/>
      <c r="I606" s="7"/>
      <c r="J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</row>
    <row r="607">
      <c r="A607" s="7"/>
      <c r="B607" s="7"/>
      <c r="C607" s="7"/>
      <c r="D607" s="7"/>
      <c r="F607" s="7"/>
      <c r="G607" s="7"/>
      <c r="H607" s="7"/>
      <c r="I607" s="7"/>
      <c r="J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</row>
    <row r="608">
      <c r="A608" s="7"/>
      <c r="B608" s="7"/>
      <c r="C608" s="7"/>
      <c r="D608" s="7"/>
      <c r="F608" s="7"/>
      <c r="G608" s="7"/>
      <c r="H608" s="7"/>
      <c r="I608" s="7"/>
      <c r="J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</row>
    <row r="609">
      <c r="A609" s="7"/>
      <c r="B609" s="7"/>
      <c r="C609" s="7"/>
      <c r="D609" s="7"/>
      <c r="F609" s="7"/>
      <c r="G609" s="7"/>
      <c r="H609" s="7"/>
      <c r="I609" s="7"/>
      <c r="J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</row>
    <row r="610">
      <c r="A610" s="7"/>
      <c r="B610" s="7"/>
      <c r="C610" s="7"/>
      <c r="D610" s="7"/>
      <c r="F610" s="7"/>
      <c r="G610" s="7"/>
      <c r="H610" s="7"/>
      <c r="I610" s="7"/>
      <c r="J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</row>
    <row r="611">
      <c r="A611" s="7"/>
      <c r="B611" s="7"/>
      <c r="C611" s="7"/>
      <c r="D611" s="7"/>
      <c r="F611" s="7"/>
      <c r="G611" s="7"/>
      <c r="H611" s="7"/>
      <c r="I611" s="7"/>
      <c r="J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</row>
    <row r="612">
      <c r="A612" s="7"/>
      <c r="B612" s="7"/>
      <c r="C612" s="7"/>
      <c r="D612" s="7"/>
      <c r="F612" s="7"/>
      <c r="G612" s="7"/>
      <c r="H612" s="7"/>
      <c r="I612" s="7"/>
      <c r="J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</row>
    <row r="613">
      <c r="A613" s="7"/>
      <c r="B613" s="7"/>
      <c r="C613" s="7"/>
      <c r="D613" s="7"/>
      <c r="F613" s="7"/>
      <c r="G613" s="7"/>
      <c r="H613" s="7"/>
      <c r="I613" s="7"/>
      <c r="J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</row>
    <row r="614">
      <c r="A614" s="7"/>
      <c r="B614" s="7"/>
      <c r="C614" s="7"/>
      <c r="D614" s="7"/>
      <c r="F614" s="7"/>
      <c r="G614" s="7"/>
      <c r="H614" s="7"/>
      <c r="I614" s="7"/>
      <c r="J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</row>
    <row r="615">
      <c r="A615" s="7"/>
      <c r="B615" s="7"/>
      <c r="C615" s="7"/>
      <c r="D615" s="7"/>
      <c r="F615" s="7"/>
      <c r="G615" s="7"/>
      <c r="H615" s="7"/>
      <c r="I615" s="7"/>
      <c r="J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</row>
    <row r="616">
      <c r="A616" s="7"/>
      <c r="B616" s="7"/>
      <c r="C616" s="7"/>
      <c r="D616" s="7"/>
      <c r="F616" s="7"/>
      <c r="G616" s="7"/>
      <c r="H616" s="7"/>
      <c r="I616" s="7"/>
      <c r="J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</row>
    <row r="617">
      <c r="A617" s="7"/>
      <c r="B617" s="7"/>
      <c r="C617" s="7"/>
      <c r="D617" s="7"/>
      <c r="F617" s="7"/>
      <c r="G617" s="7"/>
      <c r="H617" s="7"/>
      <c r="I617" s="7"/>
      <c r="J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</row>
    <row r="618">
      <c r="A618" s="7"/>
      <c r="B618" s="7"/>
      <c r="C618" s="7"/>
      <c r="D618" s="7"/>
      <c r="F618" s="7"/>
      <c r="G618" s="7"/>
      <c r="H618" s="7"/>
      <c r="I618" s="7"/>
      <c r="J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</row>
    <row r="619">
      <c r="A619" s="7"/>
      <c r="B619" s="7"/>
      <c r="C619" s="7"/>
      <c r="D619" s="7"/>
      <c r="F619" s="7"/>
      <c r="G619" s="7"/>
      <c r="H619" s="7"/>
      <c r="I619" s="7"/>
      <c r="J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</row>
    <row r="620">
      <c r="A620" s="7"/>
      <c r="B620" s="7"/>
      <c r="C620" s="7"/>
      <c r="D620" s="7"/>
      <c r="F620" s="7"/>
      <c r="G620" s="7"/>
      <c r="H620" s="7"/>
      <c r="I620" s="7"/>
      <c r="J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</row>
    <row r="621">
      <c r="A621" s="7"/>
      <c r="B621" s="7"/>
      <c r="C621" s="7"/>
      <c r="D621" s="7"/>
      <c r="F621" s="7"/>
      <c r="G621" s="7"/>
      <c r="H621" s="7"/>
      <c r="I621" s="7"/>
      <c r="J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</row>
    <row r="622">
      <c r="A622" s="7"/>
      <c r="B622" s="7"/>
      <c r="C622" s="7"/>
      <c r="D622" s="7"/>
      <c r="F622" s="7"/>
      <c r="G622" s="7"/>
      <c r="H622" s="7"/>
      <c r="I622" s="7"/>
      <c r="J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</row>
    <row r="623">
      <c r="A623" s="7"/>
      <c r="B623" s="7"/>
      <c r="C623" s="7"/>
      <c r="D623" s="7"/>
      <c r="F623" s="7"/>
      <c r="G623" s="7"/>
      <c r="H623" s="7"/>
      <c r="I623" s="7"/>
      <c r="J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</row>
    <row r="624">
      <c r="A624" s="7"/>
      <c r="B624" s="7"/>
      <c r="C624" s="7"/>
      <c r="D624" s="7"/>
      <c r="F624" s="7"/>
      <c r="G624" s="7"/>
      <c r="H624" s="7"/>
      <c r="I624" s="7"/>
      <c r="J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</row>
    <row r="625">
      <c r="A625" s="7"/>
      <c r="B625" s="7"/>
      <c r="C625" s="7"/>
      <c r="D625" s="7"/>
      <c r="F625" s="7"/>
      <c r="G625" s="7"/>
      <c r="H625" s="7"/>
      <c r="I625" s="7"/>
      <c r="J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</row>
    <row r="626">
      <c r="A626" s="7"/>
      <c r="B626" s="7"/>
      <c r="C626" s="7"/>
      <c r="D626" s="7"/>
      <c r="F626" s="7"/>
      <c r="G626" s="7"/>
      <c r="H626" s="7"/>
      <c r="I626" s="7"/>
      <c r="J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</row>
    <row r="627">
      <c r="A627" s="7"/>
      <c r="B627" s="7"/>
      <c r="C627" s="7"/>
      <c r="D627" s="7"/>
      <c r="F627" s="7"/>
      <c r="G627" s="7"/>
      <c r="H627" s="7"/>
      <c r="I627" s="7"/>
      <c r="J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</row>
    <row r="628">
      <c r="A628" s="7"/>
      <c r="B628" s="7"/>
      <c r="C628" s="7"/>
      <c r="D628" s="7"/>
      <c r="F628" s="7"/>
      <c r="G628" s="7"/>
      <c r="H628" s="7"/>
      <c r="I628" s="7"/>
      <c r="J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</row>
    <row r="629">
      <c r="A629" s="7"/>
      <c r="B629" s="7"/>
      <c r="C629" s="7"/>
      <c r="D629" s="7"/>
      <c r="F629" s="7"/>
      <c r="G629" s="7"/>
      <c r="H629" s="7"/>
      <c r="I629" s="7"/>
      <c r="J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</row>
    <row r="630">
      <c r="A630" s="7"/>
      <c r="B630" s="7"/>
      <c r="C630" s="7"/>
      <c r="D630" s="7"/>
      <c r="F630" s="7"/>
      <c r="G630" s="7"/>
      <c r="H630" s="7"/>
      <c r="I630" s="7"/>
      <c r="J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</row>
    <row r="631">
      <c r="A631" s="7"/>
      <c r="B631" s="7"/>
      <c r="C631" s="7"/>
      <c r="D631" s="7"/>
      <c r="F631" s="7"/>
      <c r="G631" s="7"/>
      <c r="H631" s="7"/>
      <c r="I631" s="7"/>
      <c r="J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</row>
    <row r="632">
      <c r="A632" s="7"/>
      <c r="B632" s="7"/>
      <c r="C632" s="7"/>
      <c r="D632" s="7"/>
      <c r="F632" s="7"/>
      <c r="G632" s="7"/>
      <c r="H632" s="7"/>
      <c r="I632" s="7"/>
      <c r="J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</row>
    <row r="633">
      <c r="A633" s="7"/>
      <c r="B633" s="7"/>
      <c r="C633" s="7"/>
      <c r="D633" s="7"/>
      <c r="F633" s="7"/>
      <c r="G633" s="7"/>
      <c r="H633" s="7"/>
      <c r="I633" s="7"/>
      <c r="J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</row>
    <row r="634">
      <c r="A634" s="7"/>
      <c r="B634" s="7"/>
      <c r="C634" s="7"/>
      <c r="D634" s="7"/>
      <c r="F634" s="7"/>
      <c r="G634" s="7"/>
      <c r="H634" s="7"/>
      <c r="I634" s="7"/>
      <c r="J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</row>
    <row r="635">
      <c r="A635" s="7"/>
      <c r="B635" s="7"/>
      <c r="C635" s="7"/>
      <c r="D635" s="7"/>
      <c r="F635" s="7"/>
      <c r="G635" s="7"/>
      <c r="H635" s="7"/>
      <c r="I635" s="7"/>
      <c r="J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</row>
    <row r="636">
      <c r="A636" s="7"/>
      <c r="B636" s="7"/>
      <c r="C636" s="7"/>
      <c r="D636" s="7"/>
      <c r="F636" s="7"/>
      <c r="G636" s="7"/>
      <c r="H636" s="7"/>
      <c r="I636" s="7"/>
      <c r="J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</row>
    <row r="637">
      <c r="A637" s="7"/>
      <c r="B637" s="7"/>
      <c r="C637" s="7"/>
      <c r="D637" s="7"/>
      <c r="F637" s="7"/>
      <c r="G637" s="7"/>
      <c r="H637" s="7"/>
      <c r="I637" s="7"/>
      <c r="J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</row>
    <row r="638">
      <c r="A638" s="7"/>
      <c r="B638" s="7"/>
      <c r="C638" s="7"/>
      <c r="D638" s="7"/>
      <c r="F638" s="7"/>
      <c r="G638" s="7"/>
      <c r="H638" s="7"/>
      <c r="I638" s="7"/>
      <c r="J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</row>
    <row r="639">
      <c r="A639" s="7"/>
      <c r="B639" s="7"/>
      <c r="C639" s="7"/>
      <c r="D639" s="7"/>
      <c r="F639" s="7"/>
      <c r="G639" s="7"/>
      <c r="H639" s="7"/>
      <c r="I639" s="7"/>
      <c r="J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</row>
    <row r="640">
      <c r="A640" s="7"/>
      <c r="B640" s="7"/>
      <c r="C640" s="7"/>
      <c r="D640" s="7"/>
      <c r="F640" s="7"/>
      <c r="G640" s="7"/>
      <c r="H640" s="7"/>
      <c r="I640" s="7"/>
      <c r="J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</row>
    <row r="641">
      <c r="A641" s="7"/>
      <c r="B641" s="7"/>
      <c r="C641" s="7"/>
      <c r="D641" s="7"/>
      <c r="F641" s="7"/>
      <c r="G641" s="7"/>
      <c r="H641" s="7"/>
      <c r="I641" s="7"/>
      <c r="J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</row>
    <row r="642">
      <c r="A642" s="7"/>
      <c r="B642" s="7"/>
      <c r="C642" s="7"/>
      <c r="D642" s="7"/>
      <c r="F642" s="7"/>
      <c r="G642" s="7"/>
      <c r="H642" s="7"/>
      <c r="I642" s="7"/>
      <c r="J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</row>
    <row r="643">
      <c r="A643" s="7"/>
      <c r="B643" s="7"/>
      <c r="C643" s="7"/>
      <c r="D643" s="7"/>
      <c r="F643" s="7"/>
      <c r="G643" s="7"/>
      <c r="H643" s="7"/>
      <c r="I643" s="7"/>
      <c r="J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</row>
    <row r="644">
      <c r="A644" s="7"/>
      <c r="B644" s="7"/>
      <c r="C644" s="7"/>
      <c r="D644" s="7"/>
      <c r="F644" s="7"/>
      <c r="G644" s="7"/>
      <c r="H644" s="7"/>
      <c r="I644" s="7"/>
      <c r="J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</row>
    <row r="645">
      <c r="A645" s="7"/>
      <c r="B645" s="7"/>
      <c r="C645" s="7"/>
      <c r="D645" s="7"/>
      <c r="F645" s="7"/>
      <c r="G645" s="7"/>
      <c r="H645" s="7"/>
      <c r="I645" s="7"/>
      <c r="J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</row>
    <row r="646">
      <c r="A646" s="7"/>
      <c r="B646" s="7"/>
      <c r="C646" s="7"/>
      <c r="D646" s="7"/>
      <c r="F646" s="7"/>
      <c r="G646" s="7"/>
      <c r="H646" s="7"/>
      <c r="I646" s="7"/>
      <c r="J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</row>
    <row r="647">
      <c r="A647" s="7"/>
      <c r="B647" s="7"/>
      <c r="C647" s="7"/>
      <c r="D647" s="7"/>
      <c r="F647" s="7"/>
      <c r="G647" s="7"/>
      <c r="H647" s="7"/>
      <c r="I647" s="7"/>
      <c r="J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</row>
    <row r="648">
      <c r="A648" s="7"/>
      <c r="B648" s="7"/>
      <c r="C648" s="7"/>
      <c r="D648" s="7"/>
      <c r="F648" s="7"/>
      <c r="G648" s="7"/>
      <c r="H648" s="7"/>
      <c r="I648" s="7"/>
      <c r="J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</row>
    <row r="649">
      <c r="A649" s="7"/>
      <c r="B649" s="7"/>
      <c r="C649" s="7"/>
      <c r="D649" s="7"/>
      <c r="F649" s="7"/>
      <c r="G649" s="7"/>
      <c r="H649" s="7"/>
      <c r="I649" s="7"/>
      <c r="J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</row>
    <row r="650">
      <c r="A650" s="7"/>
      <c r="B650" s="7"/>
      <c r="C650" s="7"/>
      <c r="D650" s="7"/>
      <c r="F650" s="7"/>
      <c r="G650" s="7"/>
      <c r="H650" s="7"/>
      <c r="I650" s="7"/>
      <c r="J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</row>
    <row r="651">
      <c r="A651" s="7"/>
      <c r="B651" s="7"/>
      <c r="C651" s="7"/>
      <c r="D651" s="7"/>
      <c r="F651" s="7"/>
      <c r="G651" s="7"/>
      <c r="H651" s="7"/>
      <c r="I651" s="7"/>
      <c r="J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</row>
    <row r="652">
      <c r="A652" s="7"/>
      <c r="B652" s="7"/>
      <c r="C652" s="7"/>
      <c r="D652" s="7"/>
      <c r="F652" s="7"/>
      <c r="G652" s="7"/>
      <c r="H652" s="7"/>
      <c r="I652" s="7"/>
      <c r="J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</row>
    <row r="653">
      <c r="A653" s="7"/>
      <c r="B653" s="7"/>
      <c r="C653" s="7"/>
      <c r="D653" s="7"/>
      <c r="F653" s="7"/>
      <c r="G653" s="7"/>
      <c r="H653" s="7"/>
      <c r="I653" s="7"/>
      <c r="J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</row>
    <row r="654">
      <c r="A654" s="7"/>
      <c r="B654" s="7"/>
      <c r="C654" s="7"/>
      <c r="D654" s="7"/>
      <c r="F654" s="7"/>
      <c r="G654" s="7"/>
      <c r="H654" s="7"/>
      <c r="I654" s="7"/>
      <c r="J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</row>
    <row r="655">
      <c r="A655" s="7"/>
      <c r="B655" s="7"/>
      <c r="C655" s="7"/>
      <c r="D655" s="7"/>
      <c r="F655" s="7"/>
      <c r="G655" s="7"/>
      <c r="H655" s="7"/>
      <c r="I655" s="7"/>
      <c r="J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</row>
    <row r="656">
      <c r="A656" s="7"/>
      <c r="B656" s="7"/>
      <c r="C656" s="7"/>
      <c r="D656" s="7"/>
      <c r="F656" s="7"/>
      <c r="G656" s="7"/>
      <c r="H656" s="7"/>
      <c r="I656" s="7"/>
      <c r="J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</row>
    <row r="657">
      <c r="A657" s="7"/>
      <c r="B657" s="7"/>
      <c r="C657" s="7"/>
      <c r="D657" s="7"/>
      <c r="F657" s="7"/>
      <c r="G657" s="7"/>
      <c r="H657" s="7"/>
      <c r="I657" s="7"/>
      <c r="J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</row>
    <row r="658">
      <c r="A658" s="7"/>
      <c r="B658" s="7"/>
      <c r="C658" s="7"/>
      <c r="D658" s="7"/>
      <c r="F658" s="7"/>
      <c r="G658" s="7"/>
      <c r="H658" s="7"/>
      <c r="I658" s="7"/>
      <c r="J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</row>
    <row r="659">
      <c r="A659" s="7"/>
      <c r="B659" s="7"/>
      <c r="C659" s="7"/>
      <c r="D659" s="7"/>
      <c r="F659" s="7"/>
      <c r="G659" s="7"/>
      <c r="H659" s="7"/>
      <c r="I659" s="7"/>
      <c r="J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</row>
    <row r="660">
      <c r="A660" s="7"/>
      <c r="B660" s="7"/>
      <c r="C660" s="7"/>
      <c r="D660" s="7"/>
      <c r="F660" s="7"/>
      <c r="G660" s="7"/>
      <c r="H660" s="7"/>
      <c r="I660" s="7"/>
      <c r="J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</row>
    <row r="661">
      <c r="A661" s="7"/>
      <c r="B661" s="7"/>
      <c r="C661" s="7"/>
      <c r="D661" s="7"/>
      <c r="F661" s="7"/>
      <c r="G661" s="7"/>
      <c r="H661" s="7"/>
      <c r="I661" s="7"/>
      <c r="J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</row>
    <row r="662">
      <c r="A662" s="7"/>
      <c r="B662" s="7"/>
      <c r="C662" s="7"/>
      <c r="D662" s="7"/>
      <c r="F662" s="7"/>
      <c r="G662" s="7"/>
      <c r="H662" s="7"/>
      <c r="I662" s="7"/>
      <c r="J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</row>
    <row r="663">
      <c r="A663" s="7"/>
      <c r="B663" s="7"/>
      <c r="C663" s="7"/>
      <c r="D663" s="7"/>
      <c r="F663" s="7"/>
      <c r="G663" s="7"/>
      <c r="H663" s="7"/>
      <c r="I663" s="7"/>
      <c r="J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</row>
    <row r="664">
      <c r="A664" s="7"/>
      <c r="B664" s="7"/>
      <c r="C664" s="7"/>
      <c r="D664" s="7"/>
      <c r="F664" s="7"/>
      <c r="G664" s="7"/>
      <c r="H664" s="7"/>
      <c r="I664" s="7"/>
      <c r="J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</row>
    <row r="665">
      <c r="A665" s="7"/>
      <c r="B665" s="7"/>
      <c r="C665" s="7"/>
      <c r="D665" s="7"/>
      <c r="F665" s="7"/>
      <c r="G665" s="7"/>
      <c r="H665" s="7"/>
      <c r="I665" s="7"/>
      <c r="J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</row>
    <row r="666">
      <c r="A666" s="7"/>
      <c r="B666" s="7"/>
      <c r="C666" s="7"/>
      <c r="D666" s="7"/>
      <c r="F666" s="7"/>
      <c r="G666" s="7"/>
      <c r="H666" s="7"/>
      <c r="I666" s="7"/>
      <c r="J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</row>
    <row r="667">
      <c r="A667" s="7"/>
      <c r="B667" s="7"/>
      <c r="C667" s="7"/>
      <c r="D667" s="7"/>
      <c r="F667" s="7"/>
      <c r="G667" s="7"/>
      <c r="H667" s="7"/>
      <c r="I667" s="7"/>
      <c r="J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</row>
    <row r="668">
      <c r="A668" s="7"/>
      <c r="B668" s="7"/>
      <c r="C668" s="7"/>
      <c r="D668" s="7"/>
      <c r="F668" s="7"/>
      <c r="G668" s="7"/>
      <c r="H668" s="7"/>
      <c r="I668" s="7"/>
      <c r="J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</row>
    <row r="669">
      <c r="A669" s="7"/>
      <c r="B669" s="7"/>
      <c r="C669" s="7"/>
      <c r="D669" s="7"/>
      <c r="F669" s="7"/>
      <c r="G669" s="7"/>
      <c r="H669" s="7"/>
      <c r="I669" s="7"/>
      <c r="J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</row>
    <row r="670">
      <c r="A670" s="7"/>
      <c r="B670" s="7"/>
      <c r="C670" s="7"/>
      <c r="D670" s="7"/>
      <c r="F670" s="7"/>
      <c r="G670" s="7"/>
      <c r="H670" s="7"/>
      <c r="I670" s="7"/>
      <c r="J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</row>
    <row r="671">
      <c r="A671" s="7"/>
      <c r="B671" s="7"/>
      <c r="C671" s="7"/>
      <c r="D671" s="7"/>
      <c r="F671" s="7"/>
      <c r="G671" s="7"/>
      <c r="H671" s="7"/>
      <c r="I671" s="7"/>
      <c r="J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</row>
    <row r="672">
      <c r="A672" s="7"/>
      <c r="B672" s="7"/>
      <c r="C672" s="7"/>
      <c r="D672" s="7"/>
      <c r="F672" s="7"/>
      <c r="G672" s="7"/>
      <c r="H672" s="7"/>
      <c r="I672" s="7"/>
      <c r="J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</row>
    <row r="673">
      <c r="A673" s="7"/>
      <c r="B673" s="7"/>
      <c r="C673" s="7"/>
      <c r="D673" s="7"/>
      <c r="F673" s="7"/>
      <c r="G673" s="7"/>
      <c r="H673" s="7"/>
      <c r="I673" s="7"/>
      <c r="J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</row>
    <row r="674">
      <c r="A674" s="7"/>
      <c r="B674" s="7"/>
      <c r="C674" s="7"/>
      <c r="D674" s="7"/>
      <c r="F674" s="7"/>
      <c r="G674" s="7"/>
      <c r="H674" s="7"/>
      <c r="I674" s="7"/>
      <c r="J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</row>
    <row r="675">
      <c r="A675" s="7"/>
      <c r="B675" s="7"/>
      <c r="C675" s="7"/>
      <c r="D675" s="7"/>
      <c r="F675" s="7"/>
      <c r="G675" s="7"/>
      <c r="H675" s="7"/>
      <c r="I675" s="7"/>
      <c r="J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</row>
    <row r="676">
      <c r="A676" s="7"/>
      <c r="B676" s="7"/>
      <c r="C676" s="7"/>
      <c r="D676" s="7"/>
      <c r="F676" s="7"/>
      <c r="G676" s="7"/>
      <c r="H676" s="7"/>
      <c r="I676" s="7"/>
      <c r="J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</row>
    <row r="677">
      <c r="A677" s="7"/>
      <c r="B677" s="7"/>
      <c r="C677" s="7"/>
      <c r="D677" s="7"/>
      <c r="F677" s="7"/>
      <c r="G677" s="7"/>
      <c r="H677" s="7"/>
      <c r="I677" s="7"/>
      <c r="J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</row>
    <row r="678">
      <c r="A678" s="7"/>
      <c r="B678" s="7"/>
      <c r="C678" s="7"/>
      <c r="D678" s="7"/>
      <c r="F678" s="7"/>
      <c r="G678" s="7"/>
      <c r="H678" s="7"/>
      <c r="I678" s="7"/>
      <c r="J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</row>
    <row r="679">
      <c r="A679" s="7"/>
      <c r="B679" s="7"/>
      <c r="C679" s="7"/>
      <c r="D679" s="7"/>
      <c r="F679" s="7"/>
      <c r="G679" s="7"/>
      <c r="H679" s="7"/>
      <c r="I679" s="7"/>
      <c r="J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</row>
    <row r="680">
      <c r="A680" s="7"/>
      <c r="B680" s="7"/>
      <c r="C680" s="7"/>
      <c r="D680" s="7"/>
      <c r="F680" s="7"/>
      <c r="G680" s="7"/>
      <c r="H680" s="7"/>
      <c r="I680" s="7"/>
      <c r="J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</row>
    <row r="681">
      <c r="A681" s="7"/>
      <c r="B681" s="7"/>
      <c r="C681" s="7"/>
      <c r="D681" s="7"/>
      <c r="F681" s="7"/>
      <c r="G681" s="7"/>
      <c r="H681" s="7"/>
      <c r="I681" s="7"/>
      <c r="J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</row>
    <row r="682">
      <c r="A682" s="7"/>
      <c r="B682" s="7"/>
      <c r="C682" s="7"/>
      <c r="D682" s="7"/>
      <c r="F682" s="7"/>
      <c r="G682" s="7"/>
      <c r="H682" s="7"/>
      <c r="I682" s="7"/>
      <c r="J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</row>
    <row r="683">
      <c r="A683" s="7"/>
      <c r="B683" s="7"/>
      <c r="C683" s="7"/>
      <c r="D683" s="7"/>
      <c r="F683" s="7"/>
      <c r="G683" s="7"/>
      <c r="H683" s="7"/>
      <c r="I683" s="7"/>
      <c r="J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</row>
    <row r="684">
      <c r="A684" s="7"/>
      <c r="B684" s="7"/>
      <c r="C684" s="7"/>
      <c r="D684" s="7"/>
      <c r="F684" s="7"/>
      <c r="G684" s="7"/>
      <c r="H684" s="7"/>
      <c r="I684" s="7"/>
      <c r="J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</row>
    <row r="685">
      <c r="A685" s="7"/>
      <c r="B685" s="7"/>
      <c r="C685" s="7"/>
      <c r="D685" s="7"/>
      <c r="F685" s="7"/>
      <c r="G685" s="7"/>
      <c r="H685" s="7"/>
      <c r="I685" s="7"/>
      <c r="J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</row>
    <row r="686">
      <c r="A686" s="7"/>
      <c r="B686" s="7"/>
      <c r="C686" s="7"/>
      <c r="D686" s="7"/>
      <c r="F686" s="7"/>
      <c r="G686" s="7"/>
      <c r="H686" s="7"/>
      <c r="I686" s="7"/>
      <c r="J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</row>
    <row r="687">
      <c r="A687" s="7"/>
      <c r="B687" s="7"/>
      <c r="C687" s="7"/>
      <c r="D687" s="7"/>
      <c r="F687" s="7"/>
      <c r="G687" s="7"/>
      <c r="H687" s="7"/>
      <c r="I687" s="7"/>
      <c r="J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</row>
    <row r="688">
      <c r="A688" s="7"/>
      <c r="B688" s="7"/>
      <c r="C688" s="7"/>
      <c r="D688" s="7"/>
      <c r="F688" s="7"/>
      <c r="G688" s="7"/>
      <c r="H688" s="7"/>
      <c r="I688" s="7"/>
      <c r="J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</row>
    <row r="689">
      <c r="A689" s="7"/>
      <c r="B689" s="7"/>
      <c r="C689" s="7"/>
      <c r="D689" s="7"/>
      <c r="F689" s="7"/>
      <c r="G689" s="7"/>
      <c r="H689" s="7"/>
      <c r="I689" s="7"/>
      <c r="J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</row>
    <row r="690">
      <c r="A690" s="7"/>
      <c r="B690" s="7"/>
      <c r="C690" s="7"/>
      <c r="D690" s="7"/>
      <c r="F690" s="7"/>
      <c r="G690" s="7"/>
      <c r="H690" s="7"/>
      <c r="I690" s="7"/>
      <c r="J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</row>
    <row r="691">
      <c r="A691" s="7"/>
      <c r="B691" s="7"/>
      <c r="C691" s="7"/>
      <c r="D691" s="7"/>
      <c r="F691" s="7"/>
      <c r="G691" s="7"/>
      <c r="H691" s="7"/>
      <c r="I691" s="7"/>
      <c r="J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</row>
    <row r="692">
      <c r="A692" s="7"/>
      <c r="B692" s="7"/>
      <c r="C692" s="7"/>
      <c r="D692" s="7"/>
      <c r="F692" s="7"/>
      <c r="G692" s="7"/>
      <c r="H692" s="7"/>
      <c r="I692" s="7"/>
      <c r="J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</row>
    <row r="693">
      <c r="A693" s="7"/>
      <c r="B693" s="7"/>
      <c r="C693" s="7"/>
      <c r="D693" s="7"/>
      <c r="F693" s="7"/>
      <c r="G693" s="7"/>
      <c r="H693" s="7"/>
      <c r="I693" s="7"/>
      <c r="J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</row>
    <row r="694">
      <c r="A694" s="7"/>
      <c r="B694" s="7"/>
      <c r="C694" s="7"/>
      <c r="D694" s="7"/>
      <c r="F694" s="7"/>
      <c r="G694" s="7"/>
      <c r="H694" s="7"/>
      <c r="I694" s="7"/>
      <c r="J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</row>
    <row r="695">
      <c r="A695" s="7"/>
      <c r="B695" s="7"/>
      <c r="C695" s="7"/>
      <c r="D695" s="7"/>
      <c r="F695" s="7"/>
      <c r="G695" s="7"/>
      <c r="H695" s="7"/>
      <c r="I695" s="7"/>
      <c r="J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</row>
    <row r="696">
      <c r="A696" s="7"/>
      <c r="B696" s="7"/>
      <c r="C696" s="7"/>
      <c r="D696" s="7"/>
      <c r="F696" s="7"/>
      <c r="G696" s="7"/>
      <c r="H696" s="7"/>
      <c r="I696" s="7"/>
      <c r="J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</row>
    <row r="697">
      <c r="A697" s="7"/>
      <c r="B697" s="7"/>
      <c r="C697" s="7"/>
      <c r="D697" s="7"/>
      <c r="F697" s="7"/>
      <c r="G697" s="7"/>
      <c r="H697" s="7"/>
      <c r="I697" s="7"/>
      <c r="J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</row>
    <row r="698">
      <c r="A698" s="7"/>
      <c r="B698" s="7"/>
      <c r="C698" s="7"/>
      <c r="D698" s="7"/>
      <c r="F698" s="7"/>
      <c r="G698" s="7"/>
      <c r="H698" s="7"/>
      <c r="I698" s="7"/>
      <c r="J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</row>
    <row r="699">
      <c r="A699" s="7"/>
      <c r="B699" s="7"/>
      <c r="C699" s="7"/>
      <c r="D699" s="7"/>
      <c r="F699" s="7"/>
      <c r="G699" s="7"/>
      <c r="H699" s="7"/>
      <c r="I699" s="7"/>
      <c r="J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</row>
    <row r="700">
      <c r="A700" s="7"/>
      <c r="B700" s="7"/>
      <c r="C700" s="7"/>
      <c r="D700" s="7"/>
      <c r="F700" s="7"/>
      <c r="G700" s="7"/>
      <c r="H700" s="7"/>
      <c r="I700" s="7"/>
      <c r="J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</row>
    <row r="701">
      <c r="A701" s="7"/>
      <c r="B701" s="7"/>
      <c r="C701" s="7"/>
      <c r="D701" s="7"/>
      <c r="F701" s="7"/>
      <c r="G701" s="7"/>
      <c r="H701" s="7"/>
      <c r="I701" s="7"/>
      <c r="J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</row>
    <row r="702">
      <c r="A702" s="7"/>
      <c r="B702" s="7"/>
      <c r="C702" s="7"/>
      <c r="D702" s="7"/>
      <c r="F702" s="7"/>
      <c r="G702" s="7"/>
      <c r="H702" s="7"/>
      <c r="I702" s="7"/>
      <c r="J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</row>
    <row r="703">
      <c r="A703" s="7"/>
      <c r="B703" s="7"/>
      <c r="C703" s="7"/>
      <c r="D703" s="7"/>
      <c r="F703" s="7"/>
      <c r="G703" s="7"/>
      <c r="H703" s="7"/>
      <c r="I703" s="7"/>
      <c r="J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</row>
    <row r="704">
      <c r="A704" s="7"/>
      <c r="B704" s="7"/>
      <c r="C704" s="7"/>
      <c r="D704" s="7"/>
      <c r="F704" s="7"/>
      <c r="G704" s="7"/>
      <c r="H704" s="7"/>
      <c r="I704" s="7"/>
      <c r="J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</row>
    <row r="705">
      <c r="A705" s="7"/>
      <c r="B705" s="7"/>
      <c r="C705" s="7"/>
      <c r="D705" s="7"/>
      <c r="F705" s="7"/>
      <c r="G705" s="7"/>
      <c r="H705" s="7"/>
      <c r="I705" s="7"/>
      <c r="J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</row>
    <row r="706">
      <c r="A706" s="7"/>
      <c r="B706" s="7"/>
      <c r="C706" s="7"/>
      <c r="D706" s="7"/>
      <c r="F706" s="7"/>
      <c r="G706" s="7"/>
      <c r="H706" s="7"/>
      <c r="I706" s="7"/>
      <c r="J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</row>
    <row r="707">
      <c r="A707" s="7"/>
      <c r="B707" s="7"/>
      <c r="C707" s="7"/>
      <c r="D707" s="7"/>
      <c r="F707" s="7"/>
      <c r="G707" s="7"/>
      <c r="H707" s="7"/>
      <c r="I707" s="7"/>
      <c r="J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</row>
    <row r="708">
      <c r="A708" s="7"/>
      <c r="B708" s="7"/>
      <c r="C708" s="7"/>
      <c r="D708" s="7"/>
      <c r="F708" s="7"/>
      <c r="G708" s="7"/>
      <c r="H708" s="7"/>
      <c r="I708" s="7"/>
      <c r="J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</row>
    <row r="709">
      <c r="A709" s="7"/>
      <c r="B709" s="7"/>
      <c r="C709" s="7"/>
      <c r="D709" s="7"/>
      <c r="F709" s="7"/>
      <c r="G709" s="7"/>
      <c r="H709" s="7"/>
      <c r="I709" s="7"/>
      <c r="J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</row>
    <row r="710">
      <c r="A710" s="7"/>
      <c r="B710" s="7"/>
      <c r="C710" s="7"/>
      <c r="D710" s="7"/>
      <c r="F710" s="7"/>
      <c r="G710" s="7"/>
      <c r="H710" s="7"/>
      <c r="I710" s="7"/>
      <c r="J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</row>
    <row r="711">
      <c r="A711" s="7"/>
      <c r="B711" s="7"/>
      <c r="C711" s="7"/>
      <c r="D711" s="7"/>
      <c r="F711" s="7"/>
      <c r="G711" s="7"/>
      <c r="H711" s="7"/>
      <c r="I711" s="7"/>
      <c r="J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</row>
    <row r="712">
      <c r="A712" s="7"/>
      <c r="B712" s="7"/>
      <c r="C712" s="7"/>
      <c r="D712" s="7"/>
      <c r="F712" s="7"/>
      <c r="G712" s="7"/>
      <c r="H712" s="7"/>
      <c r="I712" s="7"/>
      <c r="J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</row>
    <row r="713">
      <c r="A713" s="7"/>
      <c r="B713" s="7"/>
      <c r="C713" s="7"/>
      <c r="D713" s="7"/>
      <c r="F713" s="7"/>
      <c r="G713" s="7"/>
      <c r="H713" s="7"/>
      <c r="I713" s="7"/>
      <c r="J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</row>
    <row r="714">
      <c r="A714" s="7"/>
      <c r="B714" s="7"/>
      <c r="C714" s="7"/>
      <c r="D714" s="7"/>
      <c r="F714" s="7"/>
      <c r="G714" s="7"/>
      <c r="H714" s="7"/>
      <c r="I714" s="7"/>
      <c r="J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</row>
    <row r="715">
      <c r="A715" s="7"/>
      <c r="B715" s="7"/>
      <c r="C715" s="7"/>
      <c r="D715" s="7"/>
      <c r="F715" s="7"/>
      <c r="G715" s="7"/>
      <c r="H715" s="7"/>
      <c r="I715" s="7"/>
      <c r="J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</row>
    <row r="716">
      <c r="A716" s="7"/>
      <c r="B716" s="7"/>
      <c r="C716" s="7"/>
      <c r="D716" s="7"/>
      <c r="F716" s="7"/>
      <c r="G716" s="7"/>
      <c r="H716" s="7"/>
      <c r="I716" s="7"/>
      <c r="J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</row>
    <row r="717">
      <c r="A717" s="7"/>
      <c r="B717" s="7"/>
      <c r="C717" s="7"/>
      <c r="D717" s="7"/>
      <c r="F717" s="7"/>
      <c r="G717" s="7"/>
      <c r="H717" s="7"/>
      <c r="I717" s="7"/>
      <c r="J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</row>
    <row r="718">
      <c r="A718" s="7"/>
      <c r="B718" s="7"/>
      <c r="C718" s="7"/>
      <c r="D718" s="7"/>
      <c r="F718" s="7"/>
      <c r="G718" s="7"/>
      <c r="H718" s="7"/>
      <c r="I718" s="7"/>
      <c r="J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</row>
    <row r="719">
      <c r="A719" s="7"/>
      <c r="B719" s="7"/>
      <c r="C719" s="7"/>
      <c r="D719" s="7"/>
      <c r="F719" s="7"/>
      <c r="G719" s="7"/>
      <c r="H719" s="7"/>
      <c r="I719" s="7"/>
      <c r="J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</row>
    <row r="720">
      <c r="A720" s="7"/>
      <c r="B720" s="7"/>
      <c r="C720" s="7"/>
      <c r="D720" s="7"/>
      <c r="F720" s="7"/>
      <c r="G720" s="7"/>
      <c r="H720" s="7"/>
      <c r="I720" s="7"/>
      <c r="J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</row>
    <row r="721">
      <c r="A721" s="7"/>
      <c r="B721" s="7"/>
      <c r="C721" s="7"/>
      <c r="D721" s="7"/>
      <c r="F721" s="7"/>
      <c r="G721" s="7"/>
      <c r="H721" s="7"/>
      <c r="I721" s="7"/>
      <c r="J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</row>
    <row r="722">
      <c r="A722" s="7"/>
      <c r="B722" s="7"/>
      <c r="C722" s="7"/>
      <c r="D722" s="7"/>
      <c r="F722" s="7"/>
      <c r="G722" s="7"/>
      <c r="H722" s="7"/>
      <c r="I722" s="7"/>
      <c r="J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</row>
    <row r="723">
      <c r="A723" s="7"/>
      <c r="B723" s="7"/>
      <c r="C723" s="7"/>
      <c r="D723" s="7"/>
      <c r="F723" s="7"/>
      <c r="G723" s="7"/>
      <c r="H723" s="7"/>
      <c r="I723" s="7"/>
      <c r="J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</row>
    <row r="724">
      <c r="A724" s="7"/>
      <c r="B724" s="7"/>
      <c r="C724" s="7"/>
      <c r="D724" s="7"/>
      <c r="F724" s="7"/>
      <c r="G724" s="7"/>
      <c r="H724" s="7"/>
      <c r="I724" s="7"/>
      <c r="J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</row>
    <row r="725">
      <c r="A725" s="7"/>
      <c r="B725" s="7"/>
      <c r="C725" s="7"/>
      <c r="D725" s="7"/>
      <c r="F725" s="7"/>
      <c r="G725" s="7"/>
      <c r="H725" s="7"/>
      <c r="I725" s="7"/>
      <c r="J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</row>
    <row r="726">
      <c r="A726" s="7"/>
      <c r="B726" s="7"/>
      <c r="C726" s="7"/>
      <c r="D726" s="7"/>
      <c r="F726" s="7"/>
      <c r="G726" s="7"/>
      <c r="H726" s="7"/>
      <c r="I726" s="7"/>
      <c r="J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</row>
    <row r="727">
      <c r="A727" s="7"/>
      <c r="B727" s="7"/>
      <c r="C727" s="7"/>
      <c r="D727" s="7"/>
      <c r="F727" s="7"/>
      <c r="G727" s="7"/>
      <c r="H727" s="7"/>
      <c r="I727" s="7"/>
      <c r="J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</row>
    <row r="728">
      <c r="A728" s="7"/>
      <c r="B728" s="7"/>
      <c r="C728" s="7"/>
      <c r="D728" s="7"/>
      <c r="F728" s="7"/>
      <c r="G728" s="7"/>
      <c r="H728" s="7"/>
      <c r="I728" s="7"/>
      <c r="J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</row>
    <row r="729">
      <c r="A729" s="7"/>
      <c r="B729" s="7"/>
      <c r="C729" s="7"/>
      <c r="D729" s="7"/>
      <c r="F729" s="7"/>
      <c r="G729" s="7"/>
      <c r="H729" s="7"/>
      <c r="I729" s="7"/>
      <c r="J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</row>
    <row r="730">
      <c r="A730" s="7"/>
      <c r="B730" s="7"/>
      <c r="C730" s="7"/>
      <c r="D730" s="7"/>
      <c r="F730" s="7"/>
      <c r="G730" s="7"/>
      <c r="H730" s="7"/>
      <c r="I730" s="7"/>
      <c r="J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</row>
    <row r="731">
      <c r="A731" s="7"/>
      <c r="B731" s="7"/>
      <c r="C731" s="7"/>
      <c r="D731" s="7"/>
      <c r="F731" s="7"/>
      <c r="G731" s="7"/>
      <c r="H731" s="7"/>
      <c r="I731" s="7"/>
      <c r="J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</row>
    <row r="732">
      <c r="A732" s="7"/>
      <c r="B732" s="7"/>
      <c r="C732" s="7"/>
      <c r="D732" s="7"/>
      <c r="F732" s="7"/>
      <c r="G732" s="7"/>
      <c r="H732" s="7"/>
      <c r="I732" s="7"/>
      <c r="J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</row>
    <row r="733">
      <c r="A733" s="7"/>
      <c r="B733" s="7"/>
      <c r="C733" s="7"/>
      <c r="D733" s="7"/>
      <c r="F733" s="7"/>
      <c r="G733" s="7"/>
      <c r="H733" s="7"/>
      <c r="I733" s="7"/>
      <c r="J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</row>
    <row r="734">
      <c r="A734" s="7"/>
      <c r="B734" s="7"/>
      <c r="C734" s="7"/>
      <c r="D734" s="7"/>
      <c r="F734" s="7"/>
      <c r="G734" s="7"/>
      <c r="H734" s="7"/>
      <c r="I734" s="7"/>
      <c r="J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</row>
    <row r="735">
      <c r="A735" s="7"/>
      <c r="B735" s="7"/>
      <c r="C735" s="7"/>
      <c r="D735" s="7"/>
      <c r="F735" s="7"/>
      <c r="G735" s="7"/>
      <c r="H735" s="7"/>
      <c r="I735" s="7"/>
      <c r="J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</row>
    <row r="736">
      <c r="A736" s="7"/>
      <c r="B736" s="7"/>
      <c r="C736" s="7"/>
      <c r="D736" s="7"/>
      <c r="F736" s="7"/>
      <c r="G736" s="7"/>
      <c r="H736" s="7"/>
      <c r="I736" s="7"/>
      <c r="J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</row>
    <row r="737">
      <c r="A737" s="7"/>
      <c r="B737" s="7"/>
      <c r="C737" s="7"/>
      <c r="D737" s="7"/>
      <c r="F737" s="7"/>
      <c r="G737" s="7"/>
      <c r="H737" s="7"/>
      <c r="I737" s="7"/>
      <c r="J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</row>
    <row r="738">
      <c r="A738" s="7"/>
      <c r="B738" s="7"/>
      <c r="C738" s="7"/>
      <c r="D738" s="7"/>
      <c r="F738" s="7"/>
      <c r="G738" s="7"/>
      <c r="H738" s="7"/>
      <c r="I738" s="7"/>
      <c r="J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</row>
    <row r="739">
      <c r="A739" s="7"/>
      <c r="B739" s="7"/>
      <c r="C739" s="7"/>
      <c r="D739" s="7"/>
      <c r="F739" s="7"/>
      <c r="G739" s="7"/>
      <c r="H739" s="7"/>
      <c r="I739" s="7"/>
      <c r="J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</row>
    <row r="740">
      <c r="A740" s="7"/>
      <c r="B740" s="7"/>
      <c r="C740" s="7"/>
      <c r="D740" s="7"/>
      <c r="F740" s="7"/>
      <c r="G740" s="7"/>
      <c r="H740" s="7"/>
      <c r="I740" s="7"/>
      <c r="J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</row>
    <row r="741">
      <c r="A741" s="7"/>
      <c r="B741" s="7"/>
      <c r="C741" s="7"/>
      <c r="D741" s="7"/>
      <c r="F741" s="7"/>
      <c r="G741" s="7"/>
      <c r="H741" s="7"/>
      <c r="I741" s="7"/>
      <c r="J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</row>
    <row r="742">
      <c r="A742" s="7"/>
      <c r="B742" s="7"/>
      <c r="C742" s="7"/>
      <c r="D742" s="7"/>
      <c r="F742" s="7"/>
      <c r="G742" s="7"/>
      <c r="H742" s="7"/>
      <c r="I742" s="7"/>
      <c r="J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</row>
    <row r="743">
      <c r="A743" s="7"/>
      <c r="B743" s="7"/>
      <c r="C743" s="7"/>
      <c r="D743" s="7"/>
      <c r="F743" s="7"/>
      <c r="G743" s="7"/>
      <c r="H743" s="7"/>
      <c r="I743" s="7"/>
      <c r="J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</row>
    <row r="744">
      <c r="A744" s="7"/>
      <c r="B744" s="7"/>
      <c r="C744" s="7"/>
      <c r="D744" s="7"/>
      <c r="F744" s="7"/>
      <c r="G744" s="7"/>
      <c r="H744" s="7"/>
      <c r="I744" s="7"/>
      <c r="J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</row>
    <row r="745">
      <c r="A745" s="7"/>
      <c r="B745" s="7"/>
      <c r="C745" s="7"/>
      <c r="D745" s="7"/>
      <c r="F745" s="7"/>
      <c r="G745" s="7"/>
      <c r="H745" s="7"/>
      <c r="I745" s="7"/>
      <c r="J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</row>
    <row r="746">
      <c r="A746" s="7"/>
      <c r="B746" s="7"/>
      <c r="C746" s="7"/>
      <c r="D746" s="7"/>
      <c r="F746" s="7"/>
      <c r="G746" s="7"/>
      <c r="H746" s="7"/>
      <c r="I746" s="7"/>
      <c r="J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</row>
    <row r="747">
      <c r="A747" s="7"/>
      <c r="B747" s="7"/>
      <c r="C747" s="7"/>
      <c r="D747" s="7"/>
      <c r="F747" s="7"/>
      <c r="G747" s="7"/>
      <c r="H747" s="7"/>
      <c r="I747" s="7"/>
      <c r="J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</row>
    <row r="748">
      <c r="A748" s="7"/>
      <c r="B748" s="7"/>
      <c r="C748" s="7"/>
      <c r="D748" s="7"/>
      <c r="F748" s="7"/>
      <c r="G748" s="7"/>
      <c r="H748" s="7"/>
      <c r="I748" s="7"/>
      <c r="J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</row>
    <row r="749">
      <c r="A749" s="7"/>
      <c r="B749" s="7"/>
      <c r="C749" s="7"/>
      <c r="D749" s="7"/>
      <c r="F749" s="7"/>
      <c r="G749" s="7"/>
      <c r="H749" s="7"/>
      <c r="I749" s="7"/>
      <c r="J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</row>
    <row r="750">
      <c r="A750" s="7"/>
      <c r="B750" s="7"/>
      <c r="C750" s="7"/>
      <c r="D750" s="7"/>
      <c r="F750" s="7"/>
      <c r="G750" s="7"/>
      <c r="H750" s="7"/>
      <c r="I750" s="7"/>
      <c r="J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</row>
    <row r="751">
      <c r="A751" s="7"/>
      <c r="B751" s="7"/>
      <c r="C751" s="7"/>
      <c r="D751" s="7"/>
      <c r="F751" s="7"/>
      <c r="G751" s="7"/>
      <c r="H751" s="7"/>
      <c r="I751" s="7"/>
      <c r="J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</row>
    <row r="752">
      <c r="A752" s="7"/>
      <c r="B752" s="7"/>
      <c r="C752" s="7"/>
      <c r="D752" s="7"/>
      <c r="F752" s="7"/>
      <c r="G752" s="7"/>
      <c r="H752" s="7"/>
      <c r="I752" s="7"/>
      <c r="J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</row>
    <row r="753">
      <c r="A753" s="7"/>
      <c r="B753" s="7"/>
      <c r="C753" s="7"/>
      <c r="D753" s="7"/>
      <c r="F753" s="7"/>
      <c r="G753" s="7"/>
      <c r="H753" s="7"/>
      <c r="I753" s="7"/>
      <c r="J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</row>
    <row r="754">
      <c r="A754" s="7"/>
      <c r="B754" s="7"/>
      <c r="C754" s="7"/>
      <c r="D754" s="7"/>
      <c r="F754" s="7"/>
      <c r="G754" s="7"/>
      <c r="H754" s="7"/>
      <c r="I754" s="7"/>
      <c r="J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</row>
    <row r="755">
      <c r="A755" s="7"/>
      <c r="B755" s="7"/>
      <c r="C755" s="7"/>
      <c r="D755" s="7"/>
      <c r="F755" s="7"/>
      <c r="G755" s="7"/>
      <c r="H755" s="7"/>
      <c r="I755" s="7"/>
      <c r="J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</row>
    <row r="756">
      <c r="A756" s="7"/>
      <c r="B756" s="7"/>
      <c r="C756" s="7"/>
      <c r="D756" s="7"/>
      <c r="F756" s="7"/>
      <c r="G756" s="7"/>
      <c r="H756" s="7"/>
      <c r="I756" s="7"/>
      <c r="J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</row>
    <row r="757">
      <c r="A757" s="7"/>
      <c r="B757" s="7"/>
      <c r="C757" s="7"/>
      <c r="D757" s="7"/>
      <c r="F757" s="7"/>
      <c r="G757" s="7"/>
      <c r="H757" s="7"/>
      <c r="I757" s="7"/>
      <c r="J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</row>
    <row r="758">
      <c r="A758" s="7"/>
      <c r="B758" s="7"/>
      <c r="C758" s="7"/>
      <c r="D758" s="7"/>
      <c r="F758" s="7"/>
      <c r="G758" s="7"/>
      <c r="H758" s="7"/>
      <c r="I758" s="7"/>
      <c r="J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</row>
    <row r="759">
      <c r="A759" s="7"/>
      <c r="B759" s="7"/>
      <c r="C759" s="7"/>
      <c r="D759" s="7"/>
      <c r="F759" s="7"/>
      <c r="G759" s="7"/>
      <c r="H759" s="7"/>
      <c r="I759" s="7"/>
      <c r="J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</row>
    <row r="760">
      <c r="A760" s="7"/>
      <c r="B760" s="7"/>
      <c r="C760" s="7"/>
      <c r="D760" s="7"/>
      <c r="F760" s="7"/>
      <c r="G760" s="7"/>
      <c r="H760" s="7"/>
      <c r="I760" s="7"/>
      <c r="J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</row>
    <row r="761">
      <c r="A761" s="7"/>
      <c r="B761" s="7"/>
      <c r="C761" s="7"/>
      <c r="D761" s="7"/>
      <c r="F761" s="7"/>
      <c r="G761" s="7"/>
      <c r="H761" s="7"/>
      <c r="I761" s="7"/>
      <c r="J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</row>
    <row r="762">
      <c r="A762" s="7"/>
      <c r="B762" s="7"/>
      <c r="C762" s="7"/>
      <c r="D762" s="7"/>
      <c r="F762" s="7"/>
      <c r="G762" s="7"/>
      <c r="H762" s="7"/>
      <c r="I762" s="7"/>
      <c r="J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</row>
    <row r="763">
      <c r="A763" s="7"/>
      <c r="B763" s="7"/>
      <c r="C763" s="7"/>
      <c r="D763" s="7"/>
      <c r="F763" s="7"/>
      <c r="G763" s="7"/>
      <c r="H763" s="7"/>
      <c r="I763" s="7"/>
      <c r="J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</row>
    <row r="764">
      <c r="A764" s="7"/>
      <c r="B764" s="7"/>
      <c r="C764" s="7"/>
      <c r="D764" s="7"/>
      <c r="F764" s="7"/>
      <c r="G764" s="7"/>
      <c r="H764" s="7"/>
      <c r="I764" s="7"/>
      <c r="J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</row>
    <row r="765">
      <c r="A765" s="7"/>
      <c r="B765" s="7"/>
      <c r="C765" s="7"/>
      <c r="D765" s="7"/>
      <c r="F765" s="7"/>
      <c r="G765" s="7"/>
      <c r="H765" s="7"/>
      <c r="I765" s="7"/>
      <c r="J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</row>
    <row r="766">
      <c r="A766" s="7"/>
      <c r="B766" s="7"/>
      <c r="C766" s="7"/>
      <c r="D766" s="7"/>
      <c r="F766" s="7"/>
      <c r="G766" s="7"/>
      <c r="H766" s="7"/>
      <c r="I766" s="7"/>
      <c r="J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</row>
    <row r="767">
      <c r="A767" s="7"/>
      <c r="B767" s="7"/>
      <c r="C767" s="7"/>
      <c r="D767" s="7"/>
      <c r="F767" s="7"/>
      <c r="G767" s="7"/>
      <c r="H767" s="7"/>
      <c r="I767" s="7"/>
      <c r="J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</row>
    <row r="768">
      <c r="A768" s="7"/>
      <c r="B768" s="7"/>
      <c r="C768" s="7"/>
      <c r="D768" s="7"/>
      <c r="F768" s="7"/>
      <c r="G768" s="7"/>
      <c r="H768" s="7"/>
      <c r="I768" s="7"/>
      <c r="J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</row>
    <row r="769">
      <c r="A769" s="7"/>
      <c r="B769" s="7"/>
      <c r="C769" s="7"/>
      <c r="D769" s="7"/>
      <c r="F769" s="7"/>
      <c r="G769" s="7"/>
      <c r="H769" s="7"/>
      <c r="I769" s="7"/>
      <c r="J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</row>
    <row r="770">
      <c r="A770" s="7"/>
      <c r="B770" s="7"/>
      <c r="C770" s="7"/>
      <c r="D770" s="7"/>
      <c r="F770" s="7"/>
      <c r="G770" s="7"/>
      <c r="H770" s="7"/>
      <c r="I770" s="7"/>
      <c r="J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</row>
    <row r="771">
      <c r="A771" s="7"/>
      <c r="B771" s="7"/>
      <c r="C771" s="7"/>
      <c r="D771" s="7"/>
      <c r="F771" s="7"/>
      <c r="G771" s="7"/>
      <c r="H771" s="7"/>
      <c r="I771" s="7"/>
      <c r="J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</row>
    <row r="772">
      <c r="A772" s="7"/>
      <c r="B772" s="7"/>
      <c r="C772" s="7"/>
      <c r="D772" s="7"/>
      <c r="F772" s="7"/>
      <c r="G772" s="7"/>
      <c r="H772" s="7"/>
      <c r="I772" s="7"/>
      <c r="J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</row>
    <row r="773">
      <c r="A773" s="7"/>
      <c r="B773" s="7"/>
      <c r="C773" s="7"/>
      <c r="D773" s="7"/>
      <c r="F773" s="7"/>
      <c r="G773" s="7"/>
      <c r="H773" s="7"/>
      <c r="I773" s="7"/>
      <c r="J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</row>
    <row r="774">
      <c r="A774" s="7"/>
      <c r="B774" s="7"/>
      <c r="C774" s="7"/>
      <c r="D774" s="7"/>
      <c r="F774" s="7"/>
      <c r="G774" s="7"/>
      <c r="H774" s="7"/>
      <c r="I774" s="7"/>
      <c r="J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</row>
    <row r="775">
      <c r="A775" s="7"/>
      <c r="B775" s="7"/>
      <c r="C775" s="7"/>
      <c r="D775" s="7"/>
      <c r="F775" s="7"/>
      <c r="G775" s="7"/>
      <c r="H775" s="7"/>
      <c r="I775" s="7"/>
      <c r="J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</row>
    <row r="776">
      <c r="A776" s="7"/>
      <c r="B776" s="7"/>
      <c r="C776" s="7"/>
      <c r="D776" s="7"/>
      <c r="F776" s="7"/>
      <c r="G776" s="7"/>
      <c r="H776" s="7"/>
      <c r="I776" s="7"/>
      <c r="J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</row>
    <row r="777">
      <c r="A777" s="7"/>
      <c r="B777" s="7"/>
      <c r="C777" s="7"/>
      <c r="D777" s="7"/>
      <c r="F777" s="7"/>
      <c r="G777" s="7"/>
      <c r="H777" s="7"/>
      <c r="I777" s="7"/>
      <c r="J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</row>
    <row r="778">
      <c r="A778" s="7"/>
      <c r="B778" s="7"/>
      <c r="C778" s="7"/>
      <c r="D778" s="7"/>
      <c r="F778" s="7"/>
      <c r="G778" s="7"/>
      <c r="H778" s="7"/>
      <c r="I778" s="7"/>
      <c r="J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</row>
    <row r="779">
      <c r="A779" s="7"/>
      <c r="B779" s="7"/>
      <c r="C779" s="7"/>
      <c r="D779" s="7"/>
      <c r="F779" s="7"/>
      <c r="G779" s="7"/>
      <c r="H779" s="7"/>
      <c r="I779" s="7"/>
      <c r="J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</row>
    <row r="780">
      <c r="A780" s="7"/>
      <c r="B780" s="7"/>
      <c r="C780" s="7"/>
      <c r="D780" s="7"/>
      <c r="F780" s="7"/>
      <c r="G780" s="7"/>
      <c r="H780" s="7"/>
      <c r="I780" s="7"/>
      <c r="J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</row>
    <row r="781">
      <c r="A781" s="7"/>
      <c r="B781" s="7"/>
      <c r="C781" s="7"/>
      <c r="D781" s="7"/>
      <c r="F781" s="7"/>
      <c r="G781" s="7"/>
      <c r="H781" s="7"/>
      <c r="I781" s="7"/>
      <c r="J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</row>
    <row r="782">
      <c r="A782" s="7"/>
      <c r="B782" s="7"/>
      <c r="C782" s="7"/>
      <c r="D782" s="7"/>
      <c r="F782" s="7"/>
      <c r="G782" s="7"/>
      <c r="H782" s="7"/>
      <c r="I782" s="7"/>
      <c r="J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</row>
    <row r="783">
      <c r="A783" s="7"/>
      <c r="B783" s="7"/>
      <c r="C783" s="7"/>
      <c r="D783" s="7"/>
      <c r="F783" s="7"/>
      <c r="G783" s="7"/>
      <c r="H783" s="7"/>
      <c r="I783" s="7"/>
      <c r="J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</row>
    <row r="784">
      <c r="A784" s="7"/>
      <c r="B784" s="7"/>
      <c r="C784" s="7"/>
      <c r="D784" s="7"/>
      <c r="F784" s="7"/>
      <c r="G784" s="7"/>
      <c r="H784" s="7"/>
      <c r="I784" s="7"/>
      <c r="J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</row>
    <row r="785">
      <c r="A785" s="7"/>
      <c r="B785" s="7"/>
      <c r="C785" s="7"/>
      <c r="D785" s="7"/>
      <c r="F785" s="7"/>
      <c r="G785" s="7"/>
      <c r="H785" s="7"/>
      <c r="I785" s="7"/>
      <c r="J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</row>
    <row r="786">
      <c r="A786" s="7"/>
      <c r="B786" s="7"/>
      <c r="C786" s="7"/>
      <c r="D786" s="7"/>
      <c r="F786" s="7"/>
      <c r="G786" s="7"/>
      <c r="H786" s="7"/>
      <c r="I786" s="7"/>
      <c r="J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</row>
    <row r="787">
      <c r="A787" s="7"/>
      <c r="B787" s="7"/>
      <c r="C787" s="7"/>
      <c r="D787" s="7"/>
      <c r="F787" s="7"/>
      <c r="G787" s="7"/>
      <c r="H787" s="7"/>
      <c r="I787" s="7"/>
      <c r="J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</row>
    <row r="788">
      <c r="A788" s="7"/>
      <c r="B788" s="7"/>
      <c r="C788" s="7"/>
      <c r="D788" s="7"/>
      <c r="F788" s="7"/>
      <c r="G788" s="7"/>
      <c r="H788" s="7"/>
      <c r="I788" s="7"/>
      <c r="J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</row>
    <row r="789">
      <c r="A789" s="7"/>
      <c r="B789" s="7"/>
      <c r="C789" s="7"/>
      <c r="D789" s="7"/>
      <c r="F789" s="7"/>
      <c r="G789" s="7"/>
      <c r="H789" s="7"/>
      <c r="I789" s="7"/>
      <c r="J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</row>
    <row r="790">
      <c r="A790" s="7"/>
      <c r="B790" s="7"/>
      <c r="C790" s="7"/>
      <c r="D790" s="7"/>
      <c r="F790" s="7"/>
      <c r="G790" s="7"/>
      <c r="H790" s="7"/>
      <c r="I790" s="7"/>
      <c r="J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</row>
    <row r="791">
      <c r="A791" s="7"/>
      <c r="B791" s="7"/>
      <c r="C791" s="7"/>
      <c r="D791" s="7"/>
      <c r="F791" s="7"/>
      <c r="G791" s="7"/>
      <c r="H791" s="7"/>
      <c r="I791" s="7"/>
      <c r="J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</row>
    <row r="792">
      <c r="A792" s="7"/>
      <c r="B792" s="7"/>
      <c r="C792" s="7"/>
      <c r="D792" s="7"/>
      <c r="F792" s="7"/>
      <c r="G792" s="7"/>
      <c r="H792" s="7"/>
      <c r="I792" s="7"/>
      <c r="J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</row>
    <row r="793">
      <c r="A793" s="7"/>
      <c r="B793" s="7"/>
      <c r="C793" s="7"/>
      <c r="D793" s="7"/>
      <c r="F793" s="7"/>
      <c r="G793" s="7"/>
      <c r="H793" s="7"/>
      <c r="I793" s="7"/>
      <c r="J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</row>
    <row r="794">
      <c r="A794" s="7"/>
      <c r="B794" s="7"/>
      <c r="C794" s="7"/>
      <c r="D794" s="7"/>
      <c r="F794" s="7"/>
      <c r="G794" s="7"/>
      <c r="H794" s="7"/>
      <c r="I794" s="7"/>
      <c r="J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</row>
    <row r="795">
      <c r="A795" s="7"/>
      <c r="B795" s="7"/>
      <c r="C795" s="7"/>
      <c r="D795" s="7"/>
      <c r="F795" s="7"/>
      <c r="G795" s="7"/>
      <c r="H795" s="7"/>
      <c r="I795" s="7"/>
      <c r="J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</row>
    <row r="796">
      <c r="A796" s="7"/>
      <c r="B796" s="7"/>
      <c r="C796" s="7"/>
      <c r="D796" s="7"/>
      <c r="F796" s="7"/>
      <c r="G796" s="7"/>
      <c r="H796" s="7"/>
      <c r="I796" s="7"/>
      <c r="J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</row>
    <row r="797">
      <c r="A797" s="7"/>
      <c r="B797" s="7"/>
      <c r="C797" s="7"/>
      <c r="D797" s="7"/>
      <c r="F797" s="7"/>
      <c r="G797" s="7"/>
      <c r="H797" s="7"/>
      <c r="I797" s="7"/>
      <c r="J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</row>
    <row r="798">
      <c r="A798" s="7"/>
      <c r="B798" s="7"/>
      <c r="C798" s="7"/>
      <c r="D798" s="7"/>
      <c r="F798" s="7"/>
      <c r="G798" s="7"/>
      <c r="H798" s="7"/>
      <c r="I798" s="7"/>
      <c r="J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</row>
    <row r="799">
      <c r="A799" s="7"/>
      <c r="B799" s="7"/>
      <c r="C799" s="7"/>
      <c r="D799" s="7"/>
      <c r="F799" s="7"/>
      <c r="G799" s="7"/>
      <c r="H799" s="7"/>
      <c r="I799" s="7"/>
      <c r="J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</row>
    <row r="800">
      <c r="A800" s="7"/>
      <c r="B800" s="7"/>
      <c r="C800" s="7"/>
      <c r="D800" s="7"/>
      <c r="F800" s="7"/>
      <c r="G800" s="7"/>
      <c r="H800" s="7"/>
      <c r="I800" s="7"/>
      <c r="J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</row>
    <row r="801">
      <c r="A801" s="7"/>
      <c r="B801" s="7"/>
      <c r="C801" s="7"/>
      <c r="D801" s="7"/>
      <c r="F801" s="7"/>
      <c r="G801" s="7"/>
      <c r="H801" s="7"/>
      <c r="I801" s="7"/>
      <c r="J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</row>
    <row r="802">
      <c r="A802" s="7"/>
      <c r="B802" s="7"/>
      <c r="C802" s="7"/>
      <c r="D802" s="7"/>
      <c r="F802" s="7"/>
      <c r="G802" s="7"/>
      <c r="H802" s="7"/>
      <c r="I802" s="7"/>
      <c r="J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</row>
    <row r="803">
      <c r="A803" s="7"/>
      <c r="B803" s="7"/>
      <c r="C803" s="7"/>
      <c r="D803" s="7"/>
      <c r="F803" s="7"/>
      <c r="G803" s="7"/>
      <c r="H803" s="7"/>
      <c r="I803" s="7"/>
      <c r="J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</row>
    <row r="804">
      <c r="A804" s="7"/>
      <c r="B804" s="7"/>
      <c r="C804" s="7"/>
      <c r="D804" s="7"/>
      <c r="F804" s="7"/>
      <c r="G804" s="7"/>
      <c r="H804" s="7"/>
      <c r="I804" s="7"/>
      <c r="J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</row>
    <row r="805">
      <c r="A805" s="7"/>
      <c r="B805" s="7"/>
      <c r="C805" s="7"/>
      <c r="D805" s="7"/>
      <c r="F805" s="7"/>
      <c r="G805" s="7"/>
      <c r="H805" s="7"/>
      <c r="I805" s="7"/>
      <c r="J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</row>
    <row r="806">
      <c r="A806" s="7"/>
      <c r="B806" s="7"/>
      <c r="C806" s="7"/>
      <c r="D806" s="7"/>
      <c r="F806" s="7"/>
      <c r="G806" s="7"/>
      <c r="H806" s="7"/>
      <c r="I806" s="7"/>
      <c r="J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</row>
    <row r="807">
      <c r="A807" s="7"/>
      <c r="B807" s="7"/>
      <c r="C807" s="7"/>
      <c r="D807" s="7"/>
      <c r="F807" s="7"/>
      <c r="G807" s="7"/>
      <c r="H807" s="7"/>
      <c r="I807" s="7"/>
      <c r="J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</row>
    <row r="808">
      <c r="A808" s="7"/>
      <c r="B808" s="7"/>
      <c r="C808" s="7"/>
      <c r="D808" s="7"/>
      <c r="F808" s="7"/>
      <c r="G808" s="7"/>
      <c r="H808" s="7"/>
      <c r="I808" s="7"/>
      <c r="J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</row>
    <row r="809">
      <c r="A809" s="7"/>
      <c r="B809" s="7"/>
      <c r="C809" s="7"/>
      <c r="D809" s="7"/>
      <c r="F809" s="7"/>
      <c r="G809" s="7"/>
      <c r="H809" s="7"/>
      <c r="I809" s="7"/>
      <c r="J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</row>
    <row r="810">
      <c r="A810" s="7"/>
      <c r="B810" s="7"/>
      <c r="C810" s="7"/>
      <c r="D810" s="7"/>
      <c r="F810" s="7"/>
      <c r="G810" s="7"/>
      <c r="H810" s="7"/>
      <c r="I810" s="7"/>
      <c r="J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</row>
    <row r="811">
      <c r="A811" s="7"/>
      <c r="B811" s="7"/>
      <c r="C811" s="7"/>
      <c r="D811" s="7"/>
      <c r="F811" s="7"/>
      <c r="G811" s="7"/>
      <c r="H811" s="7"/>
      <c r="I811" s="7"/>
      <c r="J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</row>
    <row r="812">
      <c r="A812" s="7"/>
      <c r="B812" s="7"/>
      <c r="C812" s="7"/>
      <c r="D812" s="7"/>
      <c r="F812" s="7"/>
      <c r="G812" s="7"/>
      <c r="H812" s="7"/>
      <c r="I812" s="7"/>
      <c r="J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</row>
    <row r="813">
      <c r="A813" s="7"/>
      <c r="B813" s="7"/>
      <c r="C813" s="7"/>
      <c r="D813" s="7"/>
      <c r="F813" s="7"/>
      <c r="G813" s="7"/>
      <c r="H813" s="7"/>
      <c r="I813" s="7"/>
      <c r="J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</row>
    <row r="814">
      <c r="A814" s="7"/>
      <c r="B814" s="7"/>
      <c r="C814" s="7"/>
      <c r="D814" s="7"/>
      <c r="F814" s="7"/>
      <c r="G814" s="7"/>
      <c r="H814" s="7"/>
      <c r="I814" s="7"/>
      <c r="J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</row>
    <row r="815">
      <c r="A815" s="7"/>
      <c r="B815" s="7"/>
      <c r="C815" s="7"/>
      <c r="D815" s="7"/>
      <c r="F815" s="7"/>
      <c r="G815" s="7"/>
      <c r="H815" s="7"/>
      <c r="I815" s="7"/>
      <c r="J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</row>
    <row r="816">
      <c r="A816" s="7"/>
      <c r="B816" s="7"/>
      <c r="C816" s="7"/>
      <c r="D816" s="7"/>
      <c r="F816" s="7"/>
      <c r="G816" s="7"/>
      <c r="H816" s="7"/>
      <c r="I816" s="7"/>
      <c r="J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</row>
    <row r="817">
      <c r="A817" s="7"/>
      <c r="B817" s="7"/>
      <c r="C817" s="7"/>
      <c r="D817" s="7"/>
      <c r="F817" s="7"/>
      <c r="G817" s="7"/>
      <c r="H817" s="7"/>
      <c r="I817" s="7"/>
      <c r="J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</row>
    <row r="818">
      <c r="A818" s="7"/>
      <c r="B818" s="7"/>
      <c r="C818" s="7"/>
      <c r="D818" s="7"/>
      <c r="F818" s="7"/>
      <c r="G818" s="7"/>
      <c r="H818" s="7"/>
      <c r="I818" s="7"/>
      <c r="J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</row>
    <row r="819">
      <c r="A819" s="7"/>
      <c r="B819" s="7"/>
      <c r="C819" s="7"/>
      <c r="D819" s="7"/>
      <c r="F819" s="7"/>
      <c r="G819" s="7"/>
      <c r="H819" s="7"/>
      <c r="I819" s="7"/>
      <c r="J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</row>
    <row r="820">
      <c r="A820" s="7"/>
      <c r="B820" s="7"/>
      <c r="C820" s="7"/>
      <c r="D820" s="7"/>
      <c r="F820" s="7"/>
      <c r="G820" s="7"/>
      <c r="H820" s="7"/>
      <c r="I820" s="7"/>
      <c r="J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</row>
    <row r="821">
      <c r="A821" s="7"/>
      <c r="B821" s="7"/>
      <c r="C821" s="7"/>
      <c r="D821" s="7"/>
      <c r="F821" s="7"/>
      <c r="G821" s="7"/>
      <c r="H821" s="7"/>
      <c r="I821" s="7"/>
      <c r="J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</row>
    <row r="822">
      <c r="A822" s="7"/>
      <c r="B822" s="7"/>
      <c r="C822" s="7"/>
      <c r="D822" s="7"/>
      <c r="F822" s="7"/>
      <c r="G822" s="7"/>
      <c r="H822" s="7"/>
      <c r="I822" s="7"/>
      <c r="J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</row>
    <row r="823">
      <c r="A823" s="7"/>
      <c r="B823" s="7"/>
      <c r="C823" s="7"/>
      <c r="D823" s="7"/>
      <c r="F823" s="7"/>
      <c r="G823" s="7"/>
      <c r="H823" s="7"/>
      <c r="I823" s="7"/>
      <c r="J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</row>
    <row r="824">
      <c r="A824" s="7"/>
      <c r="B824" s="7"/>
      <c r="C824" s="7"/>
      <c r="D824" s="7"/>
      <c r="F824" s="7"/>
      <c r="G824" s="7"/>
      <c r="H824" s="7"/>
      <c r="I824" s="7"/>
      <c r="J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</row>
    <row r="825">
      <c r="A825" s="7"/>
      <c r="B825" s="7"/>
      <c r="C825" s="7"/>
      <c r="D825" s="7"/>
      <c r="F825" s="7"/>
      <c r="G825" s="7"/>
      <c r="H825" s="7"/>
      <c r="I825" s="7"/>
      <c r="J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</row>
    <row r="826">
      <c r="A826" s="7"/>
      <c r="B826" s="7"/>
      <c r="C826" s="7"/>
      <c r="D826" s="7"/>
      <c r="F826" s="7"/>
      <c r="G826" s="7"/>
      <c r="H826" s="7"/>
      <c r="I826" s="7"/>
      <c r="J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</row>
    <row r="827">
      <c r="A827" s="7"/>
      <c r="B827" s="7"/>
      <c r="C827" s="7"/>
      <c r="D827" s="7"/>
      <c r="F827" s="7"/>
      <c r="G827" s="7"/>
      <c r="H827" s="7"/>
      <c r="I827" s="7"/>
      <c r="J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</row>
    <row r="828">
      <c r="A828" s="7"/>
      <c r="B828" s="7"/>
      <c r="C828" s="7"/>
      <c r="D828" s="7"/>
      <c r="F828" s="7"/>
      <c r="G828" s="7"/>
      <c r="H828" s="7"/>
      <c r="I828" s="7"/>
      <c r="J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</row>
    <row r="829">
      <c r="A829" s="7"/>
      <c r="B829" s="7"/>
      <c r="C829" s="7"/>
      <c r="D829" s="7"/>
      <c r="F829" s="7"/>
      <c r="G829" s="7"/>
      <c r="H829" s="7"/>
      <c r="I829" s="7"/>
      <c r="J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</row>
    <row r="830">
      <c r="A830" s="7"/>
      <c r="B830" s="7"/>
      <c r="C830" s="7"/>
      <c r="D830" s="7"/>
      <c r="F830" s="7"/>
      <c r="G830" s="7"/>
      <c r="H830" s="7"/>
      <c r="I830" s="7"/>
      <c r="J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</row>
    <row r="831">
      <c r="A831" s="7"/>
      <c r="B831" s="7"/>
      <c r="C831" s="7"/>
      <c r="D831" s="7"/>
      <c r="F831" s="7"/>
      <c r="G831" s="7"/>
      <c r="H831" s="7"/>
      <c r="I831" s="7"/>
      <c r="J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</row>
    <row r="832">
      <c r="A832" s="7"/>
      <c r="B832" s="7"/>
      <c r="C832" s="7"/>
      <c r="D832" s="7"/>
      <c r="F832" s="7"/>
      <c r="G832" s="7"/>
      <c r="H832" s="7"/>
      <c r="I832" s="7"/>
      <c r="J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</row>
    <row r="833">
      <c r="A833" s="7"/>
      <c r="B833" s="7"/>
      <c r="C833" s="7"/>
      <c r="D833" s="7"/>
      <c r="F833" s="7"/>
      <c r="G833" s="7"/>
      <c r="H833" s="7"/>
      <c r="I833" s="7"/>
      <c r="J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</row>
    <row r="834">
      <c r="A834" s="7"/>
      <c r="B834" s="7"/>
      <c r="C834" s="7"/>
      <c r="D834" s="7"/>
      <c r="F834" s="7"/>
      <c r="G834" s="7"/>
      <c r="H834" s="7"/>
      <c r="I834" s="7"/>
      <c r="J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</row>
    <row r="835">
      <c r="A835" s="7"/>
      <c r="B835" s="7"/>
      <c r="C835" s="7"/>
      <c r="D835" s="7"/>
      <c r="F835" s="7"/>
      <c r="G835" s="7"/>
      <c r="H835" s="7"/>
      <c r="I835" s="7"/>
      <c r="J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</row>
    <row r="836">
      <c r="A836" s="7"/>
      <c r="B836" s="7"/>
      <c r="C836" s="7"/>
      <c r="D836" s="7"/>
      <c r="F836" s="7"/>
      <c r="G836" s="7"/>
      <c r="H836" s="7"/>
      <c r="I836" s="7"/>
      <c r="J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</row>
    <row r="837">
      <c r="A837" s="7"/>
      <c r="B837" s="7"/>
      <c r="C837" s="7"/>
      <c r="D837" s="7"/>
      <c r="F837" s="7"/>
      <c r="G837" s="7"/>
      <c r="H837" s="7"/>
      <c r="I837" s="7"/>
      <c r="J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</row>
    <row r="838">
      <c r="A838" s="7"/>
      <c r="B838" s="7"/>
      <c r="C838" s="7"/>
      <c r="D838" s="7"/>
      <c r="F838" s="7"/>
      <c r="G838" s="7"/>
      <c r="H838" s="7"/>
      <c r="I838" s="7"/>
      <c r="J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</row>
    <row r="839">
      <c r="A839" s="7"/>
      <c r="B839" s="7"/>
      <c r="C839" s="7"/>
      <c r="D839" s="7"/>
      <c r="F839" s="7"/>
      <c r="G839" s="7"/>
      <c r="H839" s="7"/>
      <c r="I839" s="7"/>
      <c r="J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</row>
    <row r="840">
      <c r="A840" s="7"/>
      <c r="B840" s="7"/>
      <c r="C840" s="7"/>
      <c r="D840" s="7"/>
      <c r="F840" s="7"/>
      <c r="G840" s="7"/>
      <c r="H840" s="7"/>
      <c r="I840" s="7"/>
      <c r="J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</row>
    <row r="841">
      <c r="A841" s="7"/>
      <c r="B841" s="7"/>
      <c r="C841" s="7"/>
      <c r="D841" s="7"/>
      <c r="F841" s="7"/>
      <c r="G841" s="7"/>
      <c r="H841" s="7"/>
      <c r="I841" s="7"/>
      <c r="J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</row>
    <row r="842">
      <c r="A842" s="7"/>
      <c r="B842" s="7"/>
      <c r="C842" s="7"/>
      <c r="D842" s="7"/>
      <c r="F842" s="7"/>
      <c r="G842" s="7"/>
      <c r="H842" s="7"/>
      <c r="I842" s="7"/>
      <c r="J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</row>
    <row r="843">
      <c r="A843" s="7"/>
      <c r="B843" s="7"/>
      <c r="C843" s="7"/>
      <c r="D843" s="7"/>
      <c r="F843" s="7"/>
      <c r="G843" s="7"/>
      <c r="H843" s="7"/>
      <c r="I843" s="7"/>
      <c r="J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</row>
    <row r="844">
      <c r="A844" s="7"/>
      <c r="B844" s="7"/>
      <c r="C844" s="7"/>
      <c r="D844" s="7"/>
      <c r="F844" s="7"/>
      <c r="G844" s="7"/>
      <c r="H844" s="7"/>
      <c r="I844" s="7"/>
      <c r="J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</row>
    <row r="845">
      <c r="A845" s="7"/>
      <c r="B845" s="7"/>
      <c r="C845" s="7"/>
      <c r="D845" s="7"/>
      <c r="F845" s="7"/>
      <c r="G845" s="7"/>
      <c r="H845" s="7"/>
      <c r="I845" s="7"/>
      <c r="J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</row>
    <row r="846">
      <c r="A846" s="7"/>
      <c r="B846" s="7"/>
      <c r="C846" s="7"/>
      <c r="D846" s="7"/>
      <c r="F846" s="7"/>
      <c r="G846" s="7"/>
      <c r="H846" s="7"/>
      <c r="I846" s="7"/>
      <c r="J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</row>
    <row r="847">
      <c r="A847" s="7"/>
      <c r="B847" s="7"/>
      <c r="C847" s="7"/>
      <c r="D847" s="7"/>
      <c r="F847" s="7"/>
      <c r="G847" s="7"/>
      <c r="H847" s="7"/>
      <c r="I847" s="7"/>
      <c r="J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</row>
    <row r="848">
      <c r="A848" s="7"/>
      <c r="B848" s="7"/>
      <c r="C848" s="7"/>
      <c r="D848" s="7"/>
      <c r="F848" s="7"/>
      <c r="G848" s="7"/>
      <c r="H848" s="7"/>
      <c r="I848" s="7"/>
      <c r="J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</row>
    <row r="849">
      <c r="A849" s="7"/>
      <c r="B849" s="7"/>
      <c r="C849" s="7"/>
      <c r="D849" s="7"/>
      <c r="F849" s="7"/>
      <c r="G849" s="7"/>
      <c r="H849" s="7"/>
      <c r="I849" s="7"/>
      <c r="J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</row>
    <row r="850">
      <c r="A850" s="7"/>
      <c r="B850" s="7"/>
      <c r="C850" s="7"/>
      <c r="D850" s="7"/>
      <c r="F850" s="7"/>
      <c r="G850" s="7"/>
      <c r="H850" s="7"/>
      <c r="I850" s="7"/>
      <c r="J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</row>
    <row r="851">
      <c r="A851" s="7"/>
      <c r="B851" s="7"/>
      <c r="C851" s="7"/>
      <c r="D851" s="7"/>
      <c r="F851" s="7"/>
      <c r="G851" s="7"/>
      <c r="H851" s="7"/>
      <c r="I851" s="7"/>
      <c r="J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</row>
    <row r="852">
      <c r="A852" s="7"/>
      <c r="B852" s="7"/>
      <c r="C852" s="7"/>
      <c r="D852" s="7"/>
      <c r="F852" s="7"/>
      <c r="G852" s="7"/>
      <c r="H852" s="7"/>
      <c r="I852" s="7"/>
      <c r="J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</row>
    <row r="853">
      <c r="A853" s="7"/>
      <c r="B853" s="7"/>
      <c r="C853" s="7"/>
      <c r="D853" s="7"/>
      <c r="F853" s="7"/>
      <c r="G853" s="7"/>
      <c r="H853" s="7"/>
      <c r="I853" s="7"/>
      <c r="J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</row>
    <row r="854">
      <c r="A854" s="7"/>
      <c r="B854" s="7"/>
      <c r="C854" s="7"/>
      <c r="D854" s="7"/>
      <c r="F854" s="7"/>
      <c r="G854" s="7"/>
      <c r="H854" s="7"/>
      <c r="I854" s="7"/>
      <c r="J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</row>
    <row r="855">
      <c r="A855" s="7"/>
      <c r="B855" s="7"/>
      <c r="C855" s="7"/>
      <c r="D855" s="7"/>
      <c r="F855" s="7"/>
      <c r="G855" s="7"/>
      <c r="H855" s="7"/>
      <c r="I855" s="7"/>
      <c r="J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</row>
    <row r="856">
      <c r="A856" s="7"/>
      <c r="B856" s="7"/>
      <c r="C856" s="7"/>
      <c r="D856" s="7"/>
      <c r="F856" s="7"/>
      <c r="G856" s="7"/>
      <c r="H856" s="7"/>
      <c r="I856" s="7"/>
      <c r="J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</row>
    <row r="857">
      <c r="A857" s="7"/>
      <c r="B857" s="7"/>
      <c r="C857" s="7"/>
      <c r="D857" s="7"/>
      <c r="F857" s="7"/>
      <c r="G857" s="7"/>
      <c r="H857" s="7"/>
      <c r="I857" s="7"/>
      <c r="J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</row>
    <row r="858">
      <c r="A858" s="7"/>
      <c r="B858" s="7"/>
      <c r="C858" s="7"/>
      <c r="D858" s="7"/>
      <c r="F858" s="7"/>
      <c r="G858" s="7"/>
      <c r="H858" s="7"/>
      <c r="I858" s="7"/>
      <c r="J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</row>
    <row r="859">
      <c r="A859" s="7"/>
      <c r="B859" s="7"/>
      <c r="C859" s="7"/>
      <c r="D859" s="7"/>
      <c r="F859" s="7"/>
      <c r="G859" s="7"/>
      <c r="H859" s="7"/>
      <c r="I859" s="7"/>
      <c r="J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</row>
    <row r="860">
      <c r="A860" s="7"/>
      <c r="B860" s="7"/>
      <c r="C860" s="7"/>
      <c r="D860" s="7"/>
      <c r="F860" s="7"/>
      <c r="G860" s="7"/>
      <c r="H860" s="7"/>
      <c r="I860" s="7"/>
      <c r="J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</row>
    <row r="861">
      <c r="A861" s="7"/>
      <c r="B861" s="7"/>
      <c r="C861" s="7"/>
      <c r="D861" s="7"/>
      <c r="F861" s="7"/>
      <c r="G861" s="7"/>
      <c r="H861" s="7"/>
      <c r="I861" s="7"/>
      <c r="J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</row>
    <row r="862">
      <c r="A862" s="7"/>
      <c r="B862" s="7"/>
      <c r="C862" s="7"/>
      <c r="D862" s="7"/>
      <c r="F862" s="7"/>
      <c r="G862" s="7"/>
      <c r="H862" s="7"/>
      <c r="I862" s="7"/>
      <c r="J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</row>
    <row r="863">
      <c r="A863" s="7"/>
      <c r="B863" s="7"/>
      <c r="C863" s="7"/>
      <c r="D863" s="7"/>
      <c r="F863" s="7"/>
      <c r="G863" s="7"/>
      <c r="H863" s="7"/>
      <c r="I863" s="7"/>
      <c r="J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</row>
    <row r="864">
      <c r="A864" s="7"/>
      <c r="B864" s="7"/>
      <c r="C864" s="7"/>
      <c r="D864" s="7"/>
      <c r="F864" s="7"/>
      <c r="G864" s="7"/>
      <c r="H864" s="7"/>
      <c r="I864" s="7"/>
      <c r="J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</row>
    <row r="865">
      <c r="A865" s="7"/>
      <c r="B865" s="7"/>
      <c r="C865" s="7"/>
      <c r="D865" s="7"/>
      <c r="F865" s="7"/>
      <c r="G865" s="7"/>
      <c r="H865" s="7"/>
      <c r="I865" s="7"/>
      <c r="J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</row>
    <row r="866">
      <c r="A866" s="7"/>
      <c r="B866" s="7"/>
      <c r="C866" s="7"/>
      <c r="D866" s="7"/>
      <c r="F866" s="7"/>
      <c r="G866" s="7"/>
      <c r="H866" s="7"/>
      <c r="I866" s="7"/>
      <c r="J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</row>
    <row r="867">
      <c r="A867" s="7"/>
      <c r="B867" s="7"/>
      <c r="C867" s="7"/>
      <c r="D867" s="7"/>
      <c r="F867" s="7"/>
      <c r="G867" s="7"/>
      <c r="H867" s="7"/>
      <c r="I867" s="7"/>
      <c r="J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</row>
    <row r="868">
      <c r="A868" s="7"/>
      <c r="B868" s="7"/>
      <c r="C868" s="7"/>
      <c r="D868" s="7"/>
      <c r="F868" s="7"/>
      <c r="G868" s="7"/>
      <c r="H868" s="7"/>
      <c r="I868" s="7"/>
      <c r="J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</row>
    <row r="869">
      <c r="A869" s="7"/>
      <c r="B869" s="7"/>
      <c r="C869" s="7"/>
      <c r="D869" s="7"/>
      <c r="F869" s="7"/>
      <c r="G869" s="7"/>
      <c r="H869" s="7"/>
      <c r="I869" s="7"/>
      <c r="J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</row>
    <row r="870">
      <c r="A870" s="7"/>
      <c r="B870" s="7"/>
      <c r="C870" s="7"/>
      <c r="D870" s="7"/>
      <c r="F870" s="7"/>
      <c r="G870" s="7"/>
      <c r="H870" s="7"/>
      <c r="I870" s="7"/>
      <c r="J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</row>
    <row r="871">
      <c r="A871" s="7"/>
      <c r="B871" s="7"/>
      <c r="C871" s="7"/>
      <c r="D871" s="7"/>
      <c r="F871" s="7"/>
      <c r="G871" s="7"/>
      <c r="H871" s="7"/>
      <c r="I871" s="7"/>
      <c r="J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</row>
    <row r="872">
      <c r="A872" s="7"/>
      <c r="B872" s="7"/>
      <c r="C872" s="7"/>
      <c r="D872" s="7"/>
      <c r="F872" s="7"/>
      <c r="G872" s="7"/>
      <c r="H872" s="7"/>
      <c r="I872" s="7"/>
      <c r="J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</row>
    <row r="873">
      <c r="A873" s="7"/>
      <c r="B873" s="7"/>
      <c r="C873" s="7"/>
      <c r="D873" s="7"/>
      <c r="F873" s="7"/>
      <c r="G873" s="7"/>
      <c r="H873" s="7"/>
      <c r="I873" s="7"/>
      <c r="J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</row>
    <row r="874">
      <c r="A874" s="7"/>
      <c r="B874" s="7"/>
      <c r="C874" s="7"/>
      <c r="D874" s="7"/>
      <c r="F874" s="7"/>
      <c r="G874" s="7"/>
      <c r="H874" s="7"/>
      <c r="I874" s="7"/>
      <c r="J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</row>
    <row r="875">
      <c r="A875" s="7"/>
      <c r="B875" s="7"/>
      <c r="C875" s="7"/>
      <c r="D875" s="7"/>
      <c r="F875" s="7"/>
      <c r="G875" s="7"/>
      <c r="H875" s="7"/>
      <c r="I875" s="7"/>
      <c r="J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</row>
    <row r="876">
      <c r="A876" s="7"/>
      <c r="B876" s="7"/>
      <c r="C876" s="7"/>
      <c r="D876" s="7"/>
      <c r="F876" s="7"/>
      <c r="G876" s="7"/>
      <c r="H876" s="7"/>
      <c r="I876" s="7"/>
      <c r="J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</row>
    <row r="877">
      <c r="A877" s="7"/>
      <c r="B877" s="7"/>
      <c r="C877" s="7"/>
      <c r="D877" s="7"/>
      <c r="F877" s="7"/>
      <c r="G877" s="7"/>
      <c r="H877" s="7"/>
      <c r="I877" s="7"/>
      <c r="J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</row>
    <row r="878">
      <c r="A878" s="7"/>
      <c r="B878" s="7"/>
      <c r="C878" s="7"/>
      <c r="D878" s="7"/>
      <c r="F878" s="7"/>
      <c r="G878" s="7"/>
      <c r="H878" s="7"/>
      <c r="I878" s="7"/>
      <c r="J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</row>
    <row r="879">
      <c r="A879" s="7"/>
      <c r="B879" s="7"/>
      <c r="C879" s="7"/>
      <c r="D879" s="7"/>
      <c r="F879" s="7"/>
      <c r="G879" s="7"/>
      <c r="H879" s="7"/>
      <c r="I879" s="7"/>
      <c r="J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</row>
    <row r="880">
      <c r="A880" s="7"/>
      <c r="B880" s="7"/>
      <c r="C880" s="7"/>
      <c r="D880" s="7"/>
      <c r="F880" s="7"/>
      <c r="G880" s="7"/>
      <c r="H880" s="7"/>
      <c r="I880" s="7"/>
      <c r="J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</row>
    <row r="881">
      <c r="A881" s="7"/>
      <c r="B881" s="7"/>
      <c r="C881" s="7"/>
      <c r="D881" s="7"/>
      <c r="F881" s="7"/>
      <c r="G881" s="7"/>
      <c r="H881" s="7"/>
      <c r="I881" s="7"/>
      <c r="J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</row>
    <row r="882">
      <c r="A882" s="7"/>
      <c r="B882" s="7"/>
      <c r="C882" s="7"/>
      <c r="D882" s="7"/>
      <c r="F882" s="7"/>
      <c r="G882" s="7"/>
      <c r="H882" s="7"/>
      <c r="I882" s="7"/>
      <c r="J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</row>
    <row r="883">
      <c r="A883" s="7"/>
      <c r="B883" s="7"/>
      <c r="C883" s="7"/>
      <c r="D883" s="7"/>
      <c r="F883" s="7"/>
      <c r="G883" s="7"/>
      <c r="H883" s="7"/>
      <c r="I883" s="7"/>
      <c r="J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</row>
    <row r="884">
      <c r="A884" s="7"/>
      <c r="B884" s="7"/>
      <c r="C884" s="7"/>
      <c r="D884" s="7"/>
      <c r="F884" s="7"/>
      <c r="G884" s="7"/>
      <c r="H884" s="7"/>
      <c r="I884" s="7"/>
      <c r="J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</row>
    <row r="885">
      <c r="A885" s="7"/>
      <c r="B885" s="7"/>
      <c r="C885" s="7"/>
      <c r="D885" s="7"/>
      <c r="F885" s="7"/>
      <c r="G885" s="7"/>
      <c r="H885" s="7"/>
      <c r="I885" s="7"/>
      <c r="J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</row>
    <row r="886">
      <c r="A886" s="7"/>
      <c r="B886" s="7"/>
      <c r="C886" s="7"/>
      <c r="D886" s="7"/>
      <c r="F886" s="7"/>
      <c r="G886" s="7"/>
      <c r="H886" s="7"/>
      <c r="I886" s="7"/>
      <c r="J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</row>
    <row r="887">
      <c r="A887" s="7"/>
      <c r="B887" s="7"/>
      <c r="C887" s="7"/>
      <c r="D887" s="7"/>
      <c r="F887" s="7"/>
      <c r="G887" s="7"/>
      <c r="H887" s="7"/>
      <c r="I887" s="7"/>
      <c r="J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</row>
    <row r="888">
      <c r="A888" s="7"/>
      <c r="B888" s="7"/>
      <c r="C888" s="7"/>
      <c r="D888" s="7"/>
      <c r="F888" s="7"/>
      <c r="G888" s="7"/>
      <c r="H888" s="7"/>
      <c r="I888" s="7"/>
      <c r="J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</row>
    <row r="889">
      <c r="A889" s="7"/>
      <c r="B889" s="7"/>
      <c r="C889" s="7"/>
      <c r="D889" s="7"/>
      <c r="F889" s="7"/>
      <c r="G889" s="7"/>
      <c r="H889" s="7"/>
      <c r="I889" s="7"/>
      <c r="J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</row>
    <row r="890">
      <c r="A890" s="7"/>
      <c r="B890" s="7"/>
      <c r="C890" s="7"/>
      <c r="D890" s="7"/>
      <c r="F890" s="7"/>
      <c r="G890" s="7"/>
      <c r="H890" s="7"/>
      <c r="I890" s="7"/>
      <c r="J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</row>
    <row r="891">
      <c r="A891" s="7"/>
      <c r="B891" s="7"/>
      <c r="C891" s="7"/>
      <c r="D891" s="7"/>
      <c r="F891" s="7"/>
      <c r="G891" s="7"/>
      <c r="H891" s="7"/>
      <c r="I891" s="7"/>
      <c r="J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</row>
    <row r="892">
      <c r="A892" s="7"/>
      <c r="B892" s="7"/>
      <c r="C892" s="7"/>
      <c r="D892" s="7"/>
      <c r="F892" s="7"/>
      <c r="G892" s="7"/>
      <c r="H892" s="7"/>
      <c r="I892" s="7"/>
      <c r="J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</row>
    <row r="893">
      <c r="A893" s="7"/>
      <c r="B893" s="7"/>
      <c r="C893" s="7"/>
      <c r="D893" s="7"/>
      <c r="F893" s="7"/>
      <c r="G893" s="7"/>
      <c r="H893" s="7"/>
      <c r="I893" s="7"/>
      <c r="J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</row>
    <row r="894">
      <c r="A894" s="7"/>
      <c r="B894" s="7"/>
      <c r="C894" s="7"/>
      <c r="D894" s="7"/>
      <c r="F894" s="7"/>
      <c r="G894" s="7"/>
      <c r="H894" s="7"/>
      <c r="I894" s="7"/>
      <c r="J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</row>
    <row r="895">
      <c r="A895" s="7"/>
      <c r="B895" s="7"/>
      <c r="C895" s="7"/>
      <c r="D895" s="7"/>
      <c r="F895" s="7"/>
      <c r="G895" s="7"/>
      <c r="H895" s="7"/>
      <c r="I895" s="7"/>
      <c r="J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</row>
    <row r="896">
      <c r="A896" s="7"/>
      <c r="B896" s="7"/>
      <c r="C896" s="7"/>
      <c r="D896" s="7"/>
      <c r="F896" s="7"/>
      <c r="G896" s="7"/>
      <c r="H896" s="7"/>
      <c r="I896" s="7"/>
      <c r="J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</row>
    <row r="897">
      <c r="A897" s="7"/>
      <c r="B897" s="7"/>
      <c r="C897" s="7"/>
      <c r="D897" s="7"/>
      <c r="F897" s="7"/>
      <c r="G897" s="7"/>
      <c r="H897" s="7"/>
      <c r="I897" s="7"/>
      <c r="J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</row>
    <row r="898">
      <c r="A898" s="7"/>
      <c r="B898" s="7"/>
      <c r="C898" s="7"/>
      <c r="D898" s="7"/>
      <c r="F898" s="7"/>
      <c r="G898" s="7"/>
      <c r="H898" s="7"/>
      <c r="I898" s="7"/>
      <c r="J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</row>
    <row r="899">
      <c r="A899" s="7"/>
      <c r="B899" s="7"/>
      <c r="C899" s="7"/>
      <c r="D899" s="7"/>
      <c r="F899" s="7"/>
      <c r="G899" s="7"/>
      <c r="H899" s="7"/>
      <c r="I899" s="7"/>
      <c r="J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</row>
    <row r="900">
      <c r="A900" s="7"/>
      <c r="B900" s="7"/>
      <c r="C900" s="7"/>
      <c r="D900" s="7"/>
      <c r="F900" s="7"/>
      <c r="G900" s="7"/>
      <c r="H900" s="7"/>
      <c r="I900" s="7"/>
      <c r="J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</row>
    <row r="901">
      <c r="A901" s="7"/>
      <c r="B901" s="7"/>
      <c r="C901" s="7"/>
      <c r="D901" s="7"/>
      <c r="F901" s="7"/>
      <c r="G901" s="7"/>
      <c r="H901" s="7"/>
      <c r="I901" s="7"/>
      <c r="J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</row>
    <row r="902">
      <c r="A902" s="7"/>
      <c r="B902" s="7"/>
      <c r="C902" s="7"/>
      <c r="D902" s="7"/>
      <c r="F902" s="7"/>
      <c r="G902" s="7"/>
      <c r="H902" s="7"/>
      <c r="I902" s="7"/>
      <c r="J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</row>
    <row r="903">
      <c r="A903" s="7"/>
      <c r="B903" s="7"/>
      <c r="C903" s="7"/>
      <c r="D903" s="7"/>
      <c r="F903" s="7"/>
      <c r="G903" s="7"/>
      <c r="H903" s="7"/>
      <c r="I903" s="7"/>
      <c r="J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</row>
    <row r="904">
      <c r="A904" s="7"/>
      <c r="B904" s="7"/>
      <c r="C904" s="7"/>
      <c r="D904" s="7"/>
      <c r="F904" s="7"/>
      <c r="G904" s="7"/>
      <c r="H904" s="7"/>
      <c r="I904" s="7"/>
      <c r="J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</row>
    <row r="905">
      <c r="A905" s="7"/>
      <c r="B905" s="7"/>
      <c r="C905" s="7"/>
      <c r="D905" s="7"/>
      <c r="F905" s="7"/>
      <c r="G905" s="7"/>
      <c r="H905" s="7"/>
      <c r="I905" s="7"/>
      <c r="J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</row>
    <row r="906">
      <c r="A906" s="7"/>
      <c r="B906" s="7"/>
      <c r="C906" s="7"/>
      <c r="D906" s="7"/>
      <c r="F906" s="7"/>
      <c r="G906" s="7"/>
      <c r="H906" s="7"/>
      <c r="I906" s="7"/>
      <c r="J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</row>
    <row r="907">
      <c r="A907" s="7"/>
      <c r="B907" s="7"/>
      <c r="C907" s="7"/>
      <c r="D907" s="7"/>
      <c r="F907" s="7"/>
      <c r="G907" s="7"/>
      <c r="H907" s="7"/>
      <c r="I907" s="7"/>
      <c r="J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</row>
    <row r="908">
      <c r="A908" s="7"/>
      <c r="B908" s="7"/>
      <c r="C908" s="7"/>
      <c r="D908" s="7"/>
      <c r="F908" s="7"/>
      <c r="G908" s="7"/>
      <c r="H908" s="7"/>
      <c r="I908" s="7"/>
      <c r="J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</row>
    <row r="909">
      <c r="A909" s="7"/>
      <c r="B909" s="7"/>
      <c r="C909" s="7"/>
      <c r="D909" s="7"/>
      <c r="F909" s="7"/>
      <c r="G909" s="7"/>
      <c r="H909" s="7"/>
      <c r="I909" s="7"/>
      <c r="J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</row>
    <row r="910">
      <c r="A910" s="7"/>
      <c r="B910" s="7"/>
      <c r="C910" s="7"/>
      <c r="D910" s="7"/>
      <c r="F910" s="7"/>
      <c r="G910" s="7"/>
      <c r="H910" s="7"/>
      <c r="I910" s="7"/>
      <c r="J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</row>
    <row r="911">
      <c r="A911" s="7"/>
      <c r="B911" s="7"/>
      <c r="C911" s="7"/>
      <c r="D911" s="7"/>
      <c r="F911" s="7"/>
      <c r="G911" s="7"/>
      <c r="H911" s="7"/>
      <c r="I911" s="7"/>
      <c r="J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</row>
    <row r="912">
      <c r="A912" s="7"/>
      <c r="B912" s="7"/>
      <c r="C912" s="7"/>
      <c r="D912" s="7"/>
      <c r="F912" s="7"/>
      <c r="G912" s="7"/>
      <c r="H912" s="7"/>
      <c r="I912" s="7"/>
      <c r="J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</row>
    <row r="913">
      <c r="A913" s="7"/>
      <c r="B913" s="7"/>
      <c r="C913" s="7"/>
      <c r="D913" s="7"/>
      <c r="F913" s="7"/>
      <c r="G913" s="7"/>
      <c r="H913" s="7"/>
      <c r="I913" s="7"/>
      <c r="J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</row>
    <row r="914">
      <c r="A914" s="7"/>
      <c r="B914" s="7"/>
      <c r="C914" s="7"/>
      <c r="D914" s="7"/>
      <c r="F914" s="7"/>
      <c r="G914" s="7"/>
      <c r="H914" s="7"/>
      <c r="I914" s="7"/>
      <c r="J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</row>
    <row r="915">
      <c r="A915" s="7"/>
      <c r="B915" s="7"/>
      <c r="C915" s="7"/>
      <c r="D915" s="7"/>
      <c r="F915" s="7"/>
      <c r="G915" s="7"/>
      <c r="H915" s="7"/>
      <c r="I915" s="7"/>
      <c r="J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</row>
    <row r="916">
      <c r="A916" s="7"/>
      <c r="B916" s="7"/>
      <c r="C916" s="7"/>
      <c r="D916" s="7"/>
      <c r="F916" s="7"/>
      <c r="G916" s="7"/>
      <c r="H916" s="7"/>
      <c r="I916" s="7"/>
      <c r="J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</row>
    <row r="917">
      <c r="A917" s="7"/>
      <c r="B917" s="7"/>
      <c r="C917" s="7"/>
      <c r="D917" s="7"/>
      <c r="F917" s="7"/>
      <c r="G917" s="7"/>
      <c r="H917" s="7"/>
      <c r="I917" s="7"/>
      <c r="J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</row>
    <row r="918">
      <c r="A918" s="7"/>
      <c r="B918" s="7"/>
      <c r="C918" s="7"/>
      <c r="D918" s="7"/>
      <c r="F918" s="7"/>
      <c r="G918" s="7"/>
      <c r="H918" s="7"/>
      <c r="I918" s="7"/>
      <c r="J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</row>
    <row r="919">
      <c r="A919" s="7"/>
      <c r="B919" s="7"/>
      <c r="C919" s="7"/>
      <c r="D919" s="7"/>
      <c r="F919" s="7"/>
      <c r="G919" s="7"/>
      <c r="H919" s="7"/>
      <c r="I919" s="7"/>
      <c r="J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</row>
    <row r="920">
      <c r="A920" s="7"/>
      <c r="B920" s="7"/>
      <c r="C920" s="7"/>
      <c r="D920" s="7"/>
      <c r="F920" s="7"/>
      <c r="G920" s="7"/>
      <c r="H920" s="7"/>
      <c r="I920" s="7"/>
      <c r="J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</row>
    <row r="921">
      <c r="A921" s="7"/>
      <c r="B921" s="7"/>
      <c r="C921" s="7"/>
      <c r="D921" s="7"/>
      <c r="F921" s="7"/>
      <c r="G921" s="7"/>
      <c r="H921" s="7"/>
      <c r="I921" s="7"/>
      <c r="J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</row>
    <row r="922">
      <c r="A922" s="7"/>
      <c r="B922" s="7"/>
      <c r="C922" s="7"/>
      <c r="D922" s="7"/>
      <c r="F922" s="7"/>
      <c r="G922" s="7"/>
      <c r="H922" s="7"/>
      <c r="I922" s="7"/>
      <c r="J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</row>
    <row r="923">
      <c r="A923" s="7"/>
      <c r="B923" s="7"/>
      <c r="C923" s="7"/>
      <c r="D923" s="7"/>
      <c r="F923" s="7"/>
      <c r="G923" s="7"/>
      <c r="H923" s="7"/>
      <c r="I923" s="7"/>
      <c r="J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</row>
    <row r="924">
      <c r="A924" s="7"/>
      <c r="B924" s="7"/>
      <c r="C924" s="7"/>
      <c r="D924" s="7"/>
      <c r="F924" s="7"/>
      <c r="G924" s="7"/>
      <c r="H924" s="7"/>
      <c r="I924" s="7"/>
      <c r="J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</row>
    <row r="925">
      <c r="A925" s="7"/>
      <c r="B925" s="7"/>
      <c r="C925" s="7"/>
      <c r="D925" s="7"/>
      <c r="F925" s="7"/>
      <c r="G925" s="7"/>
      <c r="H925" s="7"/>
      <c r="I925" s="7"/>
      <c r="J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</row>
    <row r="926">
      <c r="A926" s="7"/>
      <c r="B926" s="7"/>
      <c r="C926" s="7"/>
      <c r="D926" s="7"/>
      <c r="F926" s="7"/>
      <c r="G926" s="7"/>
      <c r="H926" s="7"/>
      <c r="I926" s="7"/>
      <c r="J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</row>
    <row r="927">
      <c r="A927" s="7"/>
      <c r="B927" s="7"/>
      <c r="C927" s="7"/>
      <c r="D927" s="7"/>
      <c r="F927" s="7"/>
      <c r="G927" s="7"/>
      <c r="H927" s="7"/>
      <c r="I927" s="7"/>
      <c r="J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</row>
    <row r="928">
      <c r="A928" s="7"/>
      <c r="B928" s="7"/>
      <c r="C928" s="7"/>
      <c r="D928" s="7"/>
      <c r="F928" s="7"/>
      <c r="G928" s="7"/>
      <c r="H928" s="7"/>
      <c r="I928" s="7"/>
      <c r="J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</row>
    <row r="929">
      <c r="A929" s="7"/>
      <c r="B929" s="7"/>
      <c r="C929" s="7"/>
      <c r="D929" s="7"/>
      <c r="F929" s="7"/>
      <c r="G929" s="7"/>
      <c r="H929" s="7"/>
      <c r="I929" s="7"/>
      <c r="J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</row>
    <row r="930">
      <c r="A930" s="7"/>
      <c r="B930" s="7"/>
      <c r="C930" s="7"/>
      <c r="D930" s="7"/>
      <c r="F930" s="7"/>
      <c r="G930" s="7"/>
      <c r="H930" s="7"/>
      <c r="I930" s="7"/>
      <c r="J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</row>
    <row r="931">
      <c r="A931" s="7"/>
      <c r="B931" s="7"/>
      <c r="C931" s="7"/>
      <c r="D931" s="7"/>
      <c r="F931" s="7"/>
      <c r="G931" s="7"/>
      <c r="H931" s="7"/>
      <c r="I931" s="7"/>
      <c r="J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</row>
    <row r="932">
      <c r="A932" s="7"/>
      <c r="B932" s="7"/>
      <c r="C932" s="7"/>
      <c r="D932" s="7"/>
      <c r="F932" s="7"/>
      <c r="G932" s="7"/>
      <c r="H932" s="7"/>
      <c r="I932" s="7"/>
      <c r="J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</row>
    <row r="933">
      <c r="A933" s="7"/>
      <c r="B933" s="7"/>
      <c r="C933" s="7"/>
      <c r="D933" s="7"/>
      <c r="F933" s="7"/>
      <c r="G933" s="7"/>
      <c r="H933" s="7"/>
      <c r="I933" s="7"/>
      <c r="J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</row>
    <row r="934">
      <c r="A934" s="7"/>
      <c r="B934" s="7"/>
      <c r="C934" s="7"/>
      <c r="D934" s="7"/>
      <c r="F934" s="7"/>
      <c r="G934" s="7"/>
      <c r="H934" s="7"/>
      <c r="I934" s="7"/>
      <c r="J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</row>
    <row r="935">
      <c r="A935" s="7"/>
      <c r="B935" s="7"/>
      <c r="C935" s="7"/>
      <c r="D935" s="7"/>
      <c r="F935" s="7"/>
      <c r="G935" s="7"/>
      <c r="H935" s="7"/>
      <c r="I935" s="7"/>
      <c r="J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</row>
    <row r="936">
      <c r="A936" s="7"/>
      <c r="B936" s="7"/>
      <c r="C936" s="7"/>
      <c r="D936" s="7"/>
      <c r="F936" s="7"/>
      <c r="G936" s="7"/>
      <c r="H936" s="7"/>
      <c r="I936" s="7"/>
      <c r="J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</row>
    <row r="937">
      <c r="A937" s="7"/>
      <c r="B937" s="7"/>
      <c r="C937" s="7"/>
      <c r="D937" s="7"/>
      <c r="F937" s="7"/>
      <c r="G937" s="7"/>
      <c r="H937" s="7"/>
      <c r="I937" s="7"/>
      <c r="J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</row>
    <row r="938">
      <c r="A938" s="7"/>
      <c r="B938" s="7"/>
      <c r="C938" s="7"/>
      <c r="D938" s="7"/>
      <c r="F938" s="7"/>
      <c r="G938" s="7"/>
      <c r="H938" s="7"/>
      <c r="I938" s="7"/>
      <c r="J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</row>
    <row r="939">
      <c r="A939" s="7"/>
      <c r="B939" s="7"/>
      <c r="C939" s="7"/>
      <c r="D939" s="7"/>
      <c r="F939" s="7"/>
      <c r="G939" s="7"/>
      <c r="H939" s="7"/>
      <c r="I939" s="7"/>
      <c r="J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</row>
    <row r="940">
      <c r="A940" s="7"/>
      <c r="B940" s="7"/>
      <c r="C940" s="7"/>
      <c r="D940" s="7"/>
      <c r="F940" s="7"/>
      <c r="G940" s="7"/>
      <c r="H940" s="7"/>
      <c r="I940" s="7"/>
      <c r="J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</row>
    <row r="941">
      <c r="A941" s="7"/>
      <c r="B941" s="7"/>
      <c r="C941" s="7"/>
      <c r="D941" s="7"/>
      <c r="F941" s="7"/>
      <c r="G941" s="7"/>
      <c r="H941" s="7"/>
      <c r="I941" s="7"/>
      <c r="J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</row>
    <row r="942">
      <c r="A942" s="7"/>
      <c r="B942" s="7"/>
      <c r="C942" s="7"/>
      <c r="D942" s="7"/>
      <c r="F942" s="7"/>
      <c r="G942" s="7"/>
      <c r="H942" s="7"/>
      <c r="I942" s="7"/>
      <c r="J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</row>
    <row r="943">
      <c r="A943" s="7"/>
      <c r="B943" s="7"/>
      <c r="C943" s="7"/>
      <c r="D943" s="7"/>
      <c r="F943" s="7"/>
      <c r="G943" s="7"/>
      <c r="H943" s="7"/>
      <c r="I943" s="7"/>
      <c r="J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</row>
    <row r="944">
      <c r="A944" s="7"/>
      <c r="B944" s="7"/>
      <c r="C944" s="7"/>
      <c r="D944" s="7"/>
      <c r="F944" s="7"/>
      <c r="G944" s="7"/>
      <c r="H944" s="7"/>
      <c r="I944" s="7"/>
      <c r="J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</row>
    <row r="945">
      <c r="A945" s="7"/>
      <c r="B945" s="7"/>
      <c r="C945" s="7"/>
      <c r="D945" s="7"/>
      <c r="F945" s="7"/>
      <c r="G945" s="7"/>
      <c r="H945" s="7"/>
      <c r="I945" s="7"/>
      <c r="J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</row>
    <row r="946">
      <c r="A946" s="7"/>
      <c r="B946" s="7"/>
      <c r="C946" s="7"/>
      <c r="D946" s="7"/>
      <c r="F946" s="7"/>
      <c r="G946" s="7"/>
      <c r="H946" s="7"/>
      <c r="I946" s="7"/>
      <c r="J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</row>
    <row r="947">
      <c r="A947" s="7"/>
      <c r="B947" s="7"/>
      <c r="C947" s="7"/>
      <c r="D947" s="7"/>
      <c r="F947" s="7"/>
      <c r="G947" s="7"/>
      <c r="H947" s="7"/>
      <c r="I947" s="7"/>
      <c r="J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</row>
    <row r="948">
      <c r="A948" s="7"/>
      <c r="B948" s="7"/>
      <c r="C948" s="7"/>
      <c r="D948" s="7"/>
      <c r="F948" s="7"/>
      <c r="G948" s="7"/>
      <c r="H948" s="7"/>
      <c r="I948" s="7"/>
      <c r="J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</row>
    <row r="949">
      <c r="A949" s="7"/>
      <c r="B949" s="7"/>
      <c r="C949" s="7"/>
      <c r="D949" s="7"/>
      <c r="F949" s="7"/>
      <c r="G949" s="7"/>
      <c r="H949" s="7"/>
      <c r="I949" s="7"/>
      <c r="J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</row>
    <row r="950">
      <c r="A950" s="7"/>
      <c r="B950" s="7"/>
      <c r="C950" s="7"/>
      <c r="D950" s="7"/>
      <c r="F950" s="7"/>
      <c r="G950" s="7"/>
      <c r="H950" s="7"/>
      <c r="I950" s="7"/>
      <c r="J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</row>
    <row r="951">
      <c r="A951" s="7"/>
      <c r="B951" s="7"/>
      <c r="C951" s="7"/>
      <c r="D951" s="7"/>
      <c r="F951" s="7"/>
      <c r="G951" s="7"/>
      <c r="H951" s="7"/>
      <c r="I951" s="7"/>
      <c r="J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</row>
    <row r="952">
      <c r="A952" s="7"/>
      <c r="B952" s="7"/>
      <c r="C952" s="7"/>
      <c r="D952" s="7"/>
      <c r="F952" s="7"/>
      <c r="G952" s="7"/>
      <c r="H952" s="7"/>
      <c r="I952" s="7"/>
      <c r="J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</row>
    <row r="953">
      <c r="A953" s="7"/>
      <c r="B953" s="7"/>
      <c r="C953" s="7"/>
      <c r="D953" s="7"/>
      <c r="F953" s="7"/>
      <c r="G953" s="7"/>
      <c r="H953" s="7"/>
      <c r="I953" s="7"/>
      <c r="J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</row>
    <row r="954">
      <c r="A954" s="7"/>
      <c r="B954" s="7"/>
      <c r="C954" s="7"/>
      <c r="D954" s="7"/>
      <c r="F954" s="7"/>
      <c r="G954" s="7"/>
      <c r="H954" s="7"/>
      <c r="I954" s="7"/>
      <c r="J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</row>
    <row r="955">
      <c r="A955" s="7"/>
      <c r="B955" s="7"/>
      <c r="C955" s="7"/>
      <c r="D955" s="7"/>
      <c r="F955" s="7"/>
      <c r="G955" s="7"/>
      <c r="H955" s="7"/>
      <c r="I955" s="7"/>
      <c r="J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</row>
    <row r="956">
      <c r="A956" s="7"/>
      <c r="B956" s="7"/>
      <c r="C956" s="7"/>
      <c r="D956" s="7"/>
      <c r="F956" s="7"/>
      <c r="G956" s="7"/>
      <c r="H956" s="7"/>
      <c r="I956" s="7"/>
      <c r="J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</row>
    <row r="957">
      <c r="A957" s="7"/>
      <c r="B957" s="7"/>
      <c r="C957" s="7"/>
      <c r="D957" s="7"/>
      <c r="F957" s="7"/>
      <c r="G957" s="7"/>
      <c r="H957" s="7"/>
      <c r="I957" s="7"/>
      <c r="J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</row>
    <row r="958">
      <c r="A958" s="7"/>
      <c r="B958" s="7"/>
      <c r="C958" s="7"/>
      <c r="D958" s="7"/>
      <c r="F958" s="7"/>
      <c r="G958" s="7"/>
      <c r="H958" s="7"/>
      <c r="I958" s="7"/>
      <c r="J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</row>
    <row r="959">
      <c r="A959" s="7"/>
      <c r="B959" s="7"/>
      <c r="C959" s="7"/>
      <c r="D959" s="7"/>
      <c r="F959" s="7"/>
      <c r="G959" s="7"/>
      <c r="H959" s="7"/>
      <c r="I959" s="7"/>
      <c r="J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</row>
    <row r="960">
      <c r="A960" s="7"/>
      <c r="B960" s="7"/>
      <c r="C960" s="7"/>
      <c r="D960" s="7"/>
      <c r="F960" s="7"/>
      <c r="G960" s="7"/>
      <c r="H960" s="7"/>
      <c r="I960" s="7"/>
      <c r="J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</row>
    <row r="961">
      <c r="A961" s="7"/>
      <c r="B961" s="7"/>
      <c r="C961" s="7"/>
      <c r="D961" s="7"/>
      <c r="F961" s="7"/>
      <c r="G961" s="7"/>
      <c r="H961" s="7"/>
      <c r="I961" s="7"/>
      <c r="J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</row>
    <row r="962">
      <c r="A962" s="7"/>
      <c r="B962" s="7"/>
      <c r="C962" s="7"/>
      <c r="D962" s="7"/>
      <c r="F962" s="7"/>
      <c r="G962" s="7"/>
      <c r="H962" s="7"/>
      <c r="I962" s="7"/>
      <c r="J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</row>
    <row r="963">
      <c r="A963" s="7"/>
      <c r="B963" s="7"/>
      <c r="C963" s="7"/>
      <c r="D963" s="7"/>
      <c r="F963" s="7"/>
      <c r="G963" s="7"/>
      <c r="H963" s="7"/>
      <c r="I963" s="7"/>
      <c r="J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</row>
    <row r="964">
      <c r="A964" s="7"/>
      <c r="B964" s="7"/>
      <c r="C964" s="7"/>
      <c r="D964" s="7"/>
      <c r="F964" s="7"/>
      <c r="G964" s="7"/>
      <c r="H964" s="7"/>
      <c r="I964" s="7"/>
      <c r="J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</row>
    <row r="965">
      <c r="A965" s="7"/>
      <c r="B965" s="7"/>
      <c r="C965" s="7"/>
      <c r="D965" s="7"/>
      <c r="F965" s="7"/>
      <c r="G965" s="7"/>
      <c r="H965" s="7"/>
      <c r="I965" s="7"/>
      <c r="J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</row>
    <row r="966">
      <c r="A966" s="7"/>
      <c r="B966" s="7"/>
      <c r="C966" s="7"/>
      <c r="D966" s="7"/>
      <c r="F966" s="7"/>
      <c r="G966" s="7"/>
      <c r="H966" s="7"/>
      <c r="I966" s="7"/>
      <c r="J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</row>
    <row r="967">
      <c r="A967" s="7"/>
      <c r="B967" s="7"/>
      <c r="C967" s="7"/>
      <c r="D967" s="7"/>
      <c r="F967" s="7"/>
      <c r="G967" s="7"/>
      <c r="H967" s="7"/>
      <c r="I967" s="7"/>
      <c r="J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</row>
    <row r="968">
      <c r="A968" s="7"/>
      <c r="B968" s="7"/>
      <c r="C968" s="7"/>
      <c r="D968" s="7"/>
      <c r="F968" s="7"/>
      <c r="G968" s="7"/>
      <c r="H968" s="7"/>
      <c r="I968" s="7"/>
      <c r="J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</row>
    <row r="969">
      <c r="A969" s="7"/>
      <c r="B969" s="7"/>
      <c r="C969" s="7"/>
      <c r="D969" s="7"/>
      <c r="F969" s="7"/>
      <c r="G969" s="7"/>
      <c r="H969" s="7"/>
      <c r="I969" s="7"/>
      <c r="J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</row>
    <row r="970">
      <c r="A970" s="7"/>
      <c r="B970" s="7"/>
      <c r="C970" s="7"/>
      <c r="D970" s="7"/>
      <c r="F970" s="7"/>
      <c r="G970" s="7"/>
      <c r="H970" s="7"/>
      <c r="I970" s="7"/>
      <c r="J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</row>
    <row r="971">
      <c r="A971" s="7"/>
      <c r="B971" s="7"/>
      <c r="C971" s="7"/>
      <c r="D971" s="7"/>
      <c r="F971" s="7"/>
      <c r="G971" s="7"/>
      <c r="H971" s="7"/>
      <c r="I971" s="7"/>
      <c r="J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</row>
    <row r="972">
      <c r="A972" s="7"/>
      <c r="B972" s="7"/>
      <c r="C972" s="7"/>
      <c r="D972" s="7"/>
      <c r="F972" s="7"/>
      <c r="G972" s="7"/>
      <c r="H972" s="7"/>
      <c r="I972" s="7"/>
      <c r="J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</row>
    <row r="973">
      <c r="A973" s="7"/>
      <c r="B973" s="7"/>
      <c r="C973" s="7"/>
      <c r="D973" s="7"/>
      <c r="F973" s="7"/>
      <c r="G973" s="7"/>
      <c r="H973" s="7"/>
      <c r="I973" s="7"/>
      <c r="J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</row>
    <row r="974">
      <c r="A974" s="7"/>
      <c r="B974" s="7"/>
      <c r="C974" s="7"/>
      <c r="D974" s="7"/>
      <c r="F974" s="7"/>
      <c r="G974" s="7"/>
      <c r="H974" s="7"/>
      <c r="I974" s="7"/>
      <c r="J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</row>
    <row r="975">
      <c r="A975" s="7"/>
      <c r="B975" s="7"/>
      <c r="C975" s="7"/>
      <c r="D975" s="7"/>
      <c r="F975" s="7"/>
      <c r="G975" s="7"/>
      <c r="H975" s="7"/>
      <c r="I975" s="7"/>
      <c r="J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</row>
    <row r="976">
      <c r="A976" s="7"/>
      <c r="B976" s="7"/>
      <c r="C976" s="7"/>
      <c r="D976" s="7"/>
      <c r="F976" s="7"/>
      <c r="G976" s="7"/>
      <c r="H976" s="7"/>
      <c r="I976" s="7"/>
      <c r="J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</row>
    <row r="977">
      <c r="A977" s="7"/>
      <c r="B977" s="7"/>
      <c r="C977" s="7"/>
      <c r="D977" s="7"/>
      <c r="F977" s="7"/>
      <c r="G977" s="7"/>
      <c r="H977" s="7"/>
      <c r="I977" s="7"/>
      <c r="J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</row>
    <row r="978">
      <c r="A978" s="7"/>
      <c r="B978" s="7"/>
      <c r="C978" s="7"/>
      <c r="D978" s="7"/>
      <c r="F978" s="7"/>
      <c r="G978" s="7"/>
      <c r="H978" s="7"/>
      <c r="I978" s="7"/>
      <c r="J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</row>
    <row r="979">
      <c r="A979" s="7"/>
      <c r="B979" s="7"/>
      <c r="C979" s="7"/>
      <c r="D979" s="7"/>
      <c r="F979" s="7"/>
      <c r="G979" s="7"/>
      <c r="H979" s="7"/>
      <c r="I979" s="7"/>
      <c r="J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</row>
    <row r="980">
      <c r="A980" s="7"/>
      <c r="B980" s="7"/>
      <c r="C980" s="7"/>
      <c r="D980" s="7"/>
      <c r="F980" s="7"/>
      <c r="G980" s="7"/>
      <c r="H980" s="7"/>
      <c r="I980" s="7"/>
      <c r="J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</row>
    <row r="981">
      <c r="A981" s="7"/>
      <c r="B981" s="7"/>
      <c r="C981" s="7"/>
      <c r="D981" s="7"/>
      <c r="F981" s="7"/>
      <c r="G981" s="7"/>
      <c r="H981" s="7"/>
      <c r="I981" s="7"/>
      <c r="J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</row>
    <row r="982">
      <c r="A982" s="7"/>
      <c r="B982" s="7"/>
      <c r="C982" s="7"/>
      <c r="D982" s="7"/>
      <c r="F982" s="7"/>
      <c r="G982" s="7"/>
      <c r="H982" s="7"/>
      <c r="I982" s="7"/>
      <c r="J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</row>
    <row r="983">
      <c r="A983" s="7"/>
      <c r="B983" s="7"/>
      <c r="C983" s="7"/>
      <c r="D983" s="7"/>
      <c r="F983" s="7"/>
      <c r="G983" s="7"/>
      <c r="H983" s="7"/>
      <c r="I983" s="7"/>
      <c r="J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</row>
    <row r="984">
      <c r="A984" s="7"/>
      <c r="B984" s="7"/>
      <c r="C984" s="7"/>
      <c r="D984" s="7"/>
      <c r="F984" s="7"/>
      <c r="G984" s="7"/>
      <c r="H984" s="7"/>
      <c r="I984" s="7"/>
      <c r="J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</row>
    <row r="985">
      <c r="A985" s="7"/>
      <c r="B985" s="7"/>
      <c r="C985" s="7"/>
      <c r="D985" s="7"/>
      <c r="F985" s="7"/>
      <c r="G985" s="7"/>
      <c r="H985" s="7"/>
      <c r="I985" s="7"/>
      <c r="J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</row>
    <row r="986">
      <c r="A986" s="7"/>
      <c r="B986" s="7"/>
      <c r="C986" s="7"/>
      <c r="D986" s="7"/>
      <c r="F986" s="7"/>
      <c r="G986" s="7"/>
      <c r="H986" s="7"/>
      <c r="I986" s="7"/>
      <c r="J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</row>
    <row r="987">
      <c r="A987" s="7"/>
      <c r="B987" s="7"/>
      <c r="C987" s="7"/>
      <c r="D987" s="7"/>
      <c r="F987" s="7"/>
      <c r="G987" s="7"/>
      <c r="H987" s="7"/>
      <c r="I987" s="7"/>
      <c r="J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</row>
    <row r="988">
      <c r="A988" s="7"/>
      <c r="B988" s="7"/>
      <c r="C988" s="7"/>
      <c r="D988" s="7"/>
      <c r="F988" s="7"/>
      <c r="G988" s="7"/>
      <c r="H988" s="7"/>
      <c r="I988" s="7"/>
      <c r="J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</row>
    <row r="989">
      <c r="A989" s="7"/>
      <c r="B989" s="7"/>
      <c r="C989" s="7"/>
      <c r="D989" s="7"/>
      <c r="F989" s="7"/>
      <c r="G989" s="7"/>
      <c r="H989" s="7"/>
      <c r="I989" s="7"/>
      <c r="J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</row>
    <row r="990">
      <c r="A990" s="7"/>
      <c r="B990" s="7"/>
      <c r="C990" s="7"/>
      <c r="D990" s="7"/>
      <c r="F990" s="7"/>
      <c r="G990" s="7"/>
      <c r="H990" s="7"/>
      <c r="I990" s="7"/>
      <c r="J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</row>
    <row r="991">
      <c r="A991" s="7"/>
      <c r="B991" s="7"/>
      <c r="C991" s="7"/>
      <c r="D991" s="7"/>
      <c r="F991" s="7"/>
      <c r="G991" s="7"/>
      <c r="H991" s="7"/>
      <c r="I991" s="7"/>
      <c r="J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</row>
    <row r="992">
      <c r="A992" s="7"/>
      <c r="B992" s="7"/>
      <c r="C992" s="7"/>
      <c r="D992" s="7"/>
      <c r="F992" s="7"/>
      <c r="G992" s="7"/>
      <c r="H992" s="7"/>
      <c r="I992" s="7"/>
      <c r="J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</row>
    <row r="993">
      <c r="A993" s="7"/>
      <c r="B993" s="7"/>
      <c r="C993" s="7"/>
      <c r="D993" s="7"/>
      <c r="F993" s="7"/>
      <c r="G993" s="7"/>
      <c r="H993" s="7"/>
      <c r="I993" s="7"/>
      <c r="J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</row>
    <row r="994">
      <c r="A994" s="7"/>
      <c r="B994" s="7"/>
      <c r="C994" s="7"/>
      <c r="D994" s="7"/>
      <c r="F994" s="7"/>
      <c r="G994" s="7"/>
      <c r="H994" s="7"/>
      <c r="I994" s="7"/>
      <c r="J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</row>
    <row r="995">
      <c r="A995" s="7"/>
      <c r="B995" s="7"/>
      <c r="C995" s="7"/>
      <c r="D995" s="7"/>
      <c r="F995" s="7"/>
      <c r="G995" s="7"/>
      <c r="H995" s="7"/>
      <c r="I995" s="7"/>
      <c r="J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</row>
    <row r="996">
      <c r="A996" s="7"/>
      <c r="B996" s="7"/>
      <c r="C996" s="7"/>
      <c r="D996" s="7"/>
      <c r="F996" s="7"/>
      <c r="G996" s="7"/>
      <c r="H996" s="7"/>
      <c r="I996" s="7"/>
      <c r="J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</row>
    <row r="997">
      <c r="A997" s="7"/>
      <c r="B997" s="7"/>
      <c r="C997" s="7"/>
      <c r="D997" s="7"/>
      <c r="F997" s="7"/>
      <c r="G997" s="7"/>
      <c r="H997" s="7"/>
      <c r="I997" s="7"/>
      <c r="J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</row>
    <row r="998">
      <c r="A998" s="7"/>
      <c r="B998" s="7"/>
      <c r="C998" s="7"/>
      <c r="D998" s="7"/>
      <c r="F998" s="7"/>
      <c r="G998" s="7"/>
      <c r="H998" s="7"/>
      <c r="I998" s="7"/>
      <c r="J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</row>
    <row r="999">
      <c r="A999" s="7"/>
      <c r="B999" s="7"/>
      <c r="C999" s="7"/>
      <c r="D999" s="7"/>
      <c r="F999" s="7"/>
      <c r="G999" s="7"/>
      <c r="H999" s="7"/>
      <c r="I999" s="7"/>
      <c r="J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</row>
    <row r="1000">
      <c r="A1000" s="7"/>
      <c r="B1000" s="7"/>
      <c r="C1000" s="7"/>
      <c r="D1000" s="7"/>
      <c r="F1000" s="7"/>
      <c r="G1000" s="7"/>
      <c r="H1000" s="7"/>
      <c r="I1000" s="7"/>
      <c r="J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</row>
    <row r="1001">
      <c r="A1001" s="7"/>
      <c r="B1001" s="7"/>
      <c r="C1001" s="7"/>
      <c r="D1001" s="7"/>
      <c r="F1001" s="7"/>
      <c r="G1001" s="7"/>
      <c r="H1001" s="7"/>
      <c r="I1001" s="7"/>
      <c r="J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</row>
    <row r="1002">
      <c r="A1002" s="7"/>
      <c r="B1002" s="7"/>
      <c r="C1002" s="7"/>
      <c r="D1002" s="7"/>
      <c r="F1002" s="7"/>
      <c r="G1002" s="7"/>
      <c r="H1002" s="7"/>
      <c r="I1002" s="7"/>
      <c r="J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</row>
    <row r="1003">
      <c r="A1003" s="7"/>
      <c r="B1003" s="7"/>
      <c r="C1003" s="7"/>
      <c r="D1003" s="7"/>
      <c r="F1003" s="7"/>
      <c r="G1003" s="7"/>
      <c r="H1003" s="7"/>
      <c r="I1003" s="7"/>
      <c r="J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</row>
    <row r="1004">
      <c r="A1004" s="7"/>
      <c r="B1004" s="7"/>
      <c r="C1004" s="7"/>
      <c r="D1004" s="7"/>
      <c r="F1004" s="7"/>
      <c r="G1004" s="7"/>
      <c r="H1004" s="7"/>
      <c r="I1004" s="7"/>
      <c r="J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</row>
    <row r="1005">
      <c r="A1005" s="7"/>
      <c r="B1005" s="7"/>
      <c r="C1005" s="7"/>
      <c r="D1005" s="7"/>
      <c r="F1005" s="7"/>
      <c r="G1005" s="7"/>
      <c r="H1005" s="7"/>
      <c r="I1005" s="7"/>
      <c r="J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</row>
    <row r="1006">
      <c r="A1006" s="7"/>
      <c r="B1006" s="7"/>
      <c r="C1006" s="7"/>
      <c r="D1006" s="7"/>
      <c r="F1006" s="7"/>
      <c r="G1006" s="7"/>
      <c r="H1006" s="7"/>
      <c r="I1006" s="7"/>
      <c r="J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</row>
    <row r="1007">
      <c r="A1007" s="7"/>
      <c r="B1007" s="7"/>
      <c r="C1007" s="7"/>
      <c r="D1007" s="7"/>
      <c r="F1007" s="7"/>
      <c r="G1007" s="7"/>
      <c r="H1007" s="7"/>
      <c r="I1007" s="7"/>
      <c r="J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</row>
    <row r="1008">
      <c r="A1008" s="7"/>
      <c r="B1008" s="7"/>
      <c r="C1008" s="7"/>
      <c r="D1008" s="7"/>
      <c r="F1008" s="7"/>
      <c r="G1008" s="7"/>
      <c r="H1008" s="7"/>
      <c r="I1008" s="7"/>
      <c r="J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</row>
    <row r="1009">
      <c r="A1009" s="7"/>
      <c r="B1009" s="7"/>
      <c r="C1009" s="7"/>
      <c r="D1009" s="7"/>
      <c r="F1009" s="7"/>
      <c r="G1009" s="7"/>
      <c r="H1009" s="7"/>
      <c r="I1009" s="7"/>
      <c r="J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</row>
    <row r="1010">
      <c r="A1010" s="7"/>
      <c r="B1010" s="7"/>
      <c r="C1010" s="7"/>
      <c r="D1010" s="7"/>
      <c r="F1010" s="7"/>
      <c r="G1010" s="7"/>
      <c r="H1010" s="7"/>
      <c r="I1010" s="7"/>
      <c r="J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</row>
    <row r="1011">
      <c r="A1011" s="7"/>
      <c r="B1011" s="7"/>
      <c r="C1011" s="7"/>
      <c r="D1011" s="7"/>
      <c r="F1011" s="7"/>
      <c r="G1011" s="7"/>
      <c r="H1011" s="7"/>
      <c r="I1011" s="7"/>
      <c r="J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</row>
    <row r="1012">
      <c r="A1012" s="7"/>
      <c r="B1012" s="7"/>
      <c r="C1012" s="7"/>
      <c r="D1012" s="7"/>
      <c r="F1012" s="7"/>
      <c r="G1012" s="7"/>
      <c r="H1012" s="7"/>
      <c r="I1012" s="7"/>
      <c r="J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</row>
    <row r="1013">
      <c r="A1013" s="7"/>
      <c r="B1013" s="7"/>
      <c r="C1013" s="7"/>
      <c r="D1013" s="7"/>
      <c r="F1013" s="7"/>
      <c r="G1013" s="7"/>
      <c r="H1013" s="7"/>
      <c r="I1013" s="7"/>
      <c r="J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</row>
    <row r="1014">
      <c r="A1014" s="7"/>
      <c r="B1014" s="7"/>
      <c r="C1014" s="7"/>
      <c r="D1014" s="7"/>
      <c r="F1014" s="7"/>
      <c r="G1014" s="7"/>
      <c r="H1014" s="7"/>
      <c r="I1014" s="7"/>
      <c r="J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</row>
    <row r="1015">
      <c r="A1015" s="7"/>
      <c r="B1015" s="7"/>
      <c r="C1015" s="7"/>
      <c r="D1015" s="7"/>
      <c r="F1015" s="7"/>
      <c r="G1015" s="7"/>
      <c r="H1015" s="7"/>
      <c r="I1015" s="7"/>
      <c r="J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</row>
    <row r="1016">
      <c r="A1016" s="7"/>
      <c r="B1016" s="7"/>
      <c r="C1016" s="7"/>
      <c r="D1016" s="7"/>
      <c r="F1016" s="7"/>
      <c r="G1016" s="7"/>
      <c r="H1016" s="7"/>
      <c r="I1016" s="7"/>
      <c r="J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</row>
    <row r="1017">
      <c r="A1017" s="7"/>
      <c r="B1017" s="7"/>
      <c r="C1017" s="7"/>
      <c r="D1017" s="7"/>
      <c r="F1017" s="7"/>
      <c r="G1017" s="7"/>
      <c r="H1017" s="7"/>
      <c r="I1017" s="7"/>
      <c r="J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</row>
    <row r="1018">
      <c r="A1018" s="7"/>
      <c r="B1018" s="7"/>
      <c r="C1018" s="7"/>
      <c r="D1018" s="7"/>
      <c r="F1018" s="7"/>
      <c r="G1018" s="7"/>
      <c r="H1018" s="7"/>
      <c r="I1018" s="7"/>
      <c r="J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</row>
    <row r="1019">
      <c r="A1019" s="7"/>
      <c r="B1019" s="7"/>
      <c r="C1019" s="7"/>
      <c r="D1019" s="7"/>
      <c r="F1019" s="7"/>
      <c r="G1019" s="7"/>
      <c r="H1019" s="7"/>
      <c r="I1019" s="7"/>
      <c r="J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</row>
    <row r="1020">
      <c r="A1020" s="7"/>
      <c r="B1020" s="7"/>
      <c r="C1020" s="7"/>
      <c r="D1020" s="7"/>
      <c r="F1020" s="7"/>
      <c r="G1020" s="7"/>
      <c r="H1020" s="7"/>
      <c r="I1020" s="7"/>
      <c r="J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</row>
    <row r="1021">
      <c r="A1021" s="7"/>
      <c r="B1021" s="7"/>
      <c r="C1021" s="7"/>
      <c r="D1021" s="7"/>
      <c r="F1021" s="7"/>
      <c r="G1021" s="7"/>
      <c r="H1021" s="7"/>
      <c r="I1021" s="7"/>
      <c r="J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</row>
    <row r="1022">
      <c r="A1022" s="7"/>
      <c r="B1022" s="7"/>
      <c r="C1022" s="7"/>
      <c r="D1022" s="7"/>
      <c r="F1022" s="7"/>
      <c r="G1022" s="7"/>
      <c r="H1022" s="7"/>
      <c r="I1022" s="7"/>
      <c r="J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</row>
    <row r="1023">
      <c r="A1023" s="7"/>
      <c r="B1023" s="7"/>
      <c r="C1023" s="7"/>
      <c r="D1023" s="7"/>
      <c r="F1023" s="7"/>
      <c r="G1023" s="7"/>
      <c r="H1023" s="7"/>
      <c r="I1023" s="7"/>
      <c r="J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</row>
    <row r="1024">
      <c r="A1024" s="7"/>
      <c r="B1024" s="7"/>
      <c r="C1024" s="7"/>
      <c r="D1024" s="7"/>
      <c r="F1024" s="7"/>
      <c r="G1024" s="7"/>
      <c r="H1024" s="7"/>
      <c r="I1024" s="7"/>
      <c r="J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</row>
    <row r="1025">
      <c r="A1025" s="7"/>
      <c r="B1025" s="7"/>
      <c r="C1025" s="7"/>
      <c r="D1025" s="7"/>
      <c r="F1025" s="7"/>
      <c r="G1025" s="7"/>
      <c r="H1025" s="7"/>
      <c r="I1025" s="7"/>
      <c r="J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</row>
    <row r="1026">
      <c r="A1026" s="7"/>
      <c r="B1026" s="7"/>
      <c r="C1026" s="7"/>
      <c r="D1026" s="7"/>
      <c r="F1026" s="7"/>
      <c r="G1026" s="7"/>
      <c r="H1026" s="7"/>
      <c r="I1026" s="7"/>
      <c r="J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</row>
    <row r="1027">
      <c r="A1027" s="7"/>
      <c r="B1027" s="7"/>
      <c r="C1027" s="7"/>
      <c r="D1027" s="7"/>
      <c r="F1027" s="7"/>
      <c r="G1027" s="7"/>
      <c r="H1027" s="7"/>
      <c r="I1027" s="7"/>
      <c r="J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</row>
    <row r="1028">
      <c r="A1028" s="7"/>
      <c r="B1028" s="7"/>
      <c r="C1028" s="7"/>
      <c r="D1028" s="7"/>
      <c r="F1028" s="7"/>
      <c r="G1028" s="7"/>
      <c r="H1028" s="7"/>
      <c r="I1028" s="7"/>
      <c r="J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</row>
    <row r="1029">
      <c r="A1029" s="7"/>
      <c r="B1029" s="7"/>
      <c r="C1029" s="7"/>
      <c r="D1029" s="7"/>
      <c r="F1029" s="7"/>
      <c r="G1029" s="7"/>
      <c r="H1029" s="7"/>
      <c r="I1029" s="7"/>
      <c r="J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</row>
    <row r="1030">
      <c r="A1030" s="7"/>
      <c r="B1030" s="7"/>
      <c r="C1030" s="7"/>
      <c r="D1030" s="7"/>
      <c r="F1030" s="7"/>
      <c r="G1030" s="7"/>
      <c r="H1030" s="7"/>
      <c r="I1030" s="7"/>
      <c r="J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</row>
    <row r="1031">
      <c r="A1031" s="7"/>
      <c r="B1031" s="7"/>
      <c r="C1031" s="7"/>
      <c r="D1031" s="7"/>
      <c r="F1031" s="7"/>
      <c r="G1031" s="7"/>
      <c r="H1031" s="7"/>
      <c r="I1031" s="7"/>
      <c r="J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</row>
    <row r="1032">
      <c r="A1032" s="7"/>
      <c r="B1032" s="7"/>
      <c r="C1032" s="7"/>
      <c r="D1032" s="7"/>
      <c r="F1032" s="7"/>
      <c r="G1032" s="7"/>
      <c r="H1032" s="7"/>
      <c r="I1032" s="7"/>
      <c r="J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</row>
    <row r="1033">
      <c r="A1033" s="7"/>
      <c r="B1033" s="7"/>
      <c r="C1033" s="7"/>
      <c r="D1033" s="7"/>
      <c r="F1033" s="7"/>
      <c r="G1033" s="7"/>
      <c r="H1033" s="7"/>
      <c r="I1033" s="7"/>
      <c r="J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</row>
    <row r="1034">
      <c r="A1034" s="7"/>
      <c r="B1034" s="7"/>
      <c r="C1034" s="7"/>
      <c r="D1034" s="7"/>
      <c r="F1034" s="7"/>
      <c r="G1034" s="7"/>
      <c r="H1034" s="7"/>
      <c r="I1034" s="7"/>
      <c r="J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</row>
    <row r="1035">
      <c r="A1035" s="7"/>
      <c r="B1035" s="7"/>
      <c r="C1035" s="7"/>
      <c r="D1035" s="7"/>
      <c r="F1035" s="7"/>
      <c r="G1035" s="7"/>
      <c r="H1035" s="7"/>
      <c r="I1035" s="7"/>
      <c r="J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</row>
    <row r="1036">
      <c r="A1036" s="7"/>
      <c r="B1036" s="7"/>
      <c r="C1036" s="7"/>
      <c r="D1036" s="7"/>
      <c r="F1036" s="7"/>
      <c r="G1036" s="7"/>
      <c r="H1036" s="7"/>
      <c r="I1036" s="7"/>
      <c r="J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</row>
    <row r="1037">
      <c r="A1037" s="7"/>
      <c r="B1037" s="7"/>
      <c r="C1037" s="7"/>
      <c r="D1037" s="7"/>
      <c r="F1037" s="7"/>
      <c r="G1037" s="7"/>
      <c r="H1037" s="7"/>
      <c r="I1037" s="7"/>
      <c r="J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</row>
    <row r="1038">
      <c r="A1038" s="7"/>
      <c r="B1038" s="7"/>
      <c r="C1038" s="7"/>
      <c r="D1038" s="7"/>
      <c r="F1038" s="7"/>
      <c r="G1038" s="7"/>
      <c r="H1038" s="7"/>
      <c r="I1038" s="7"/>
      <c r="J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  <c r="AD1038" s="7"/>
      <c r="AE1038" s="7"/>
    </row>
    <row r="1039">
      <c r="A1039" s="7"/>
      <c r="B1039" s="7"/>
      <c r="C1039" s="7"/>
      <c r="D1039" s="7"/>
      <c r="F1039" s="7"/>
      <c r="G1039" s="7"/>
      <c r="H1039" s="7"/>
      <c r="I1039" s="7"/>
      <c r="J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</row>
    <row r="1040">
      <c r="A1040" s="7"/>
      <c r="B1040" s="7"/>
      <c r="C1040" s="7"/>
      <c r="D1040" s="7"/>
      <c r="F1040" s="7"/>
      <c r="G1040" s="7"/>
      <c r="H1040" s="7"/>
      <c r="I1040" s="7"/>
      <c r="J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</row>
    <row r="1041">
      <c r="A1041" s="7"/>
      <c r="B1041" s="7"/>
      <c r="C1041" s="7"/>
      <c r="D1041" s="7"/>
      <c r="F1041" s="7"/>
      <c r="G1041" s="7"/>
      <c r="H1041" s="7"/>
      <c r="I1041" s="7"/>
      <c r="J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</row>
    <row r="1042">
      <c r="A1042" s="7"/>
      <c r="B1042" s="7"/>
      <c r="C1042" s="7"/>
      <c r="D1042" s="7"/>
      <c r="F1042" s="7"/>
      <c r="G1042" s="7"/>
      <c r="H1042" s="7"/>
      <c r="I1042" s="7"/>
      <c r="J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</row>
    <row r="1043">
      <c r="A1043" s="7"/>
      <c r="B1043" s="7"/>
      <c r="C1043" s="7"/>
      <c r="D1043" s="7"/>
      <c r="F1043" s="7"/>
      <c r="G1043" s="7"/>
      <c r="H1043" s="7"/>
      <c r="I1043" s="7"/>
      <c r="J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</row>
    <row r="1044">
      <c r="A1044" s="7"/>
      <c r="B1044" s="7"/>
      <c r="C1044" s="7"/>
      <c r="D1044" s="7"/>
      <c r="F1044" s="7"/>
      <c r="G1044" s="7"/>
      <c r="H1044" s="7"/>
      <c r="I1044" s="7"/>
      <c r="J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</row>
    <row r="1045">
      <c r="A1045" s="7"/>
      <c r="B1045" s="7"/>
      <c r="C1045" s="7"/>
      <c r="D1045" s="7"/>
      <c r="F1045" s="7"/>
      <c r="G1045" s="7"/>
      <c r="H1045" s="7"/>
      <c r="I1045" s="7"/>
      <c r="J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</row>
    <row r="1046">
      <c r="A1046" s="7"/>
      <c r="B1046" s="7"/>
      <c r="C1046" s="7"/>
      <c r="D1046" s="7"/>
      <c r="F1046" s="7"/>
      <c r="G1046" s="7"/>
      <c r="H1046" s="7"/>
      <c r="I1046" s="7"/>
      <c r="J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  <c r="AD1046" s="7"/>
      <c r="AE1046" s="7"/>
    </row>
    <row r="1047">
      <c r="A1047" s="7"/>
      <c r="B1047" s="7"/>
      <c r="C1047" s="7"/>
      <c r="D1047" s="7"/>
      <c r="F1047" s="7"/>
      <c r="G1047" s="7"/>
      <c r="H1047" s="7"/>
      <c r="I1047" s="7"/>
      <c r="J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</row>
    <row r="1048">
      <c r="A1048" s="7"/>
      <c r="B1048" s="7"/>
      <c r="C1048" s="7"/>
      <c r="D1048" s="7"/>
      <c r="F1048" s="7"/>
      <c r="G1048" s="7"/>
      <c r="H1048" s="7"/>
      <c r="I1048" s="7"/>
      <c r="J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  <c r="AD1048" s="7"/>
      <c r="AE1048" s="7"/>
    </row>
    <row r="1049">
      <c r="A1049" s="7"/>
      <c r="B1049" s="7"/>
      <c r="C1049" s="7"/>
      <c r="D1049" s="7"/>
      <c r="F1049" s="7"/>
      <c r="G1049" s="7"/>
      <c r="H1049" s="7"/>
      <c r="I1049" s="7"/>
      <c r="J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</row>
    <row r="1050">
      <c r="A1050" s="7"/>
      <c r="B1050" s="7"/>
      <c r="C1050" s="7"/>
      <c r="D1050" s="7"/>
      <c r="F1050" s="7"/>
      <c r="G1050" s="7"/>
      <c r="H1050" s="7"/>
      <c r="I1050" s="7"/>
      <c r="J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  <c r="AD1050" s="7"/>
      <c r="AE1050" s="7"/>
    </row>
    <row r="1051">
      <c r="A1051" s="7"/>
      <c r="B1051" s="7"/>
      <c r="C1051" s="7"/>
      <c r="D1051" s="7"/>
      <c r="F1051" s="7"/>
      <c r="G1051" s="7"/>
      <c r="H1051" s="7"/>
      <c r="I1051" s="7"/>
      <c r="J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</row>
    <row r="1052">
      <c r="A1052" s="7"/>
      <c r="B1052" s="7"/>
      <c r="C1052" s="7"/>
      <c r="D1052" s="7"/>
      <c r="F1052" s="7"/>
      <c r="G1052" s="7"/>
      <c r="H1052" s="7"/>
      <c r="I1052" s="7"/>
      <c r="J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  <c r="AD1052" s="7"/>
      <c r="AE1052" s="7"/>
    </row>
    <row r="1053">
      <c r="A1053" s="7"/>
      <c r="B1053" s="7"/>
      <c r="C1053" s="7"/>
      <c r="D1053" s="7"/>
      <c r="F1053" s="7"/>
      <c r="G1053" s="7"/>
      <c r="H1053" s="7"/>
      <c r="I1053" s="7"/>
      <c r="J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</row>
    <row r="1054">
      <c r="A1054" s="7"/>
      <c r="B1054" s="7"/>
      <c r="C1054" s="7"/>
      <c r="D1054" s="7"/>
      <c r="F1054" s="7"/>
      <c r="G1054" s="7"/>
      <c r="H1054" s="7"/>
      <c r="I1054" s="7"/>
      <c r="J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</row>
    <row r="1055">
      <c r="A1055" s="7"/>
      <c r="B1055" s="7"/>
      <c r="C1055" s="7"/>
      <c r="D1055" s="7"/>
      <c r="F1055" s="7"/>
      <c r="G1055" s="7"/>
      <c r="H1055" s="7"/>
      <c r="I1055" s="7"/>
      <c r="J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</row>
    <row r="1056">
      <c r="A1056" s="7"/>
      <c r="B1056" s="7"/>
      <c r="C1056" s="7"/>
      <c r="D1056" s="7"/>
      <c r="F1056" s="7"/>
      <c r="G1056" s="7"/>
      <c r="H1056" s="7"/>
      <c r="I1056" s="7"/>
      <c r="J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  <c r="AD1056" s="7"/>
      <c r="AE1056" s="7"/>
    </row>
    <row r="1057">
      <c r="A1057" s="7"/>
      <c r="B1057" s="7"/>
      <c r="C1057" s="7"/>
      <c r="D1057" s="7"/>
      <c r="F1057" s="7"/>
      <c r="G1057" s="7"/>
      <c r="H1057" s="7"/>
      <c r="I1057" s="7"/>
      <c r="J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</row>
    <row r="1058">
      <c r="A1058" s="7"/>
      <c r="B1058" s="7"/>
      <c r="C1058" s="7"/>
      <c r="D1058" s="7"/>
      <c r="F1058" s="7"/>
      <c r="G1058" s="7"/>
      <c r="H1058" s="7"/>
      <c r="I1058" s="7"/>
      <c r="J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  <c r="AD1058" s="7"/>
      <c r="AE1058" s="7"/>
    </row>
    <row r="1059">
      <c r="A1059" s="7"/>
      <c r="B1059" s="7"/>
      <c r="C1059" s="7"/>
      <c r="D1059" s="7"/>
      <c r="F1059" s="7"/>
      <c r="G1059" s="7"/>
      <c r="H1059" s="7"/>
      <c r="I1059" s="7"/>
      <c r="J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  <c r="AD1059" s="7"/>
      <c r="AE1059" s="7"/>
    </row>
    <row r="1060">
      <c r="A1060" s="7"/>
      <c r="B1060" s="7"/>
      <c r="C1060" s="7"/>
      <c r="D1060" s="7"/>
      <c r="F1060" s="7"/>
      <c r="G1060" s="7"/>
      <c r="H1060" s="7"/>
      <c r="I1060" s="7"/>
      <c r="J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  <c r="AD1060" s="7"/>
      <c r="AE1060" s="7"/>
    </row>
  </sheetData>
  <autoFilter ref="$A$1:$AC$60"/>
  <conditionalFormatting sqref="AB64:AB122">
    <cfRule type="colorScale" priority="1">
      <colorScale>
        <cfvo type="min"/>
        <cfvo type="max"/>
        <color rgb="FFFFFFFF"/>
        <color rgb="FFFFD666"/>
      </colorScale>
    </cfRule>
  </conditionalFormatting>
  <conditionalFormatting sqref="AA64:AA122">
    <cfRule type="colorScale" priority="2">
      <colorScale>
        <cfvo type="min"/>
        <cfvo type="max"/>
        <color rgb="FFFFFFFF"/>
        <color rgb="FFFFD666"/>
      </colorScale>
    </cfRule>
  </conditionalFormatting>
  <conditionalFormatting sqref="AC64:AC84 AC86 AC88:AC114 AC120:AC122">
    <cfRule type="colorScale" priority="3">
      <colorScale>
        <cfvo type="min"/>
        <cfvo type="max"/>
        <color rgb="FFFFD666"/>
        <color rgb="FFFFFFFF"/>
      </colorScale>
    </cfRule>
  </conditionalFormatting>
  <conditionalFormatting sqref="D64:D122">
    <cfRule type="colorScale" priority="4">
      <colorScale>
        <cfvo type="min"/>
        <cfvo type="max"/>
        <color rgb="FFFFFFFF"/>
        <color rgb="FFFFD666"/>
      </colorScale>
    </cfRule>
  </conditionalFormatting>
  <conditionalFormatting sqref="F64:H122 N64:R122">
    <cfRule type="colorScale" priority="5">
      <colorScale>
        <cfvo type="min"/>
        <cfvo type="max"/>
        <color rgb="FFFFFFFF"/>
        <color rgb="FFFFD666"/>
      </colorScale>
    </cfRule>
  </conditionalFormatting>
  <conditionalFormatting sqref="S64:S122">
    <cfRule type="colorScale" priority="6">
      <colorScale>
        <cfvo type="min"/>
        <cfvo type="max"/>
        <color rgb="FFFFFFFF"/>
        <color rgb="FFFFD666"/>
      </colorScale>
    </cfRule>
  </conditionalFormatting>
  <conditionalFormatting sqref="V64:W122">
    <cfRule type="colorScale" priority="7">
      <colorScale>
        <cfvo type="min"/>
        <cfvo type="max"/>
        <color rgb="FFFFFFFF"/>
        <color rgb="FFFFD666"/>
      </colorScale>
    </cfRule>
  </conditionalFormatting>
  <conditionalFormatting sqref="Y64:Y122">
    <cfRule type="colorScale" priority="8">
      <colorScale>
        <cfvo type="min"/>
        <cfvo type="max"/>
        <color rgb="FFFFFFFF"/>
        <color rgb="FFFFD666"/>
      </colorScale>
    </cfRule>
  </conditionalFormatting>
  <conditionalFormatting sqref="X64:X122 Z64:Z122">
    <cfRule type="colorScale" priority="9">
      <colorScale>
        <cfvo type="min"/>
        <cfvo type="max"/>
        <color rgb="FFFFFFFF"/>
        <color rgb="FFFFD666"/>
      </colorScale>
    </cfRule>
  </conditionalFormatting>
  <conditionalFormatting sqref="I64:I122">
    <cfRule type="colorScale" priority="10">
      <colorScale>
        <cfvo type="min"/>
        <cfvo type="max"/>
        <color rgb="FFFFFFFF"/>
        <color rgb="FFFFD666"/>
      </colorScale>
    </cfRule>
  </conditionalFormatting>
  <conditionalFormatting sqref="J64:J122">
    <cfRule type="colorScale" priority="11">
      <colorScale>
        <cfvo type="min"/>
        <cfvo type="max"/>
        <color rgb="FFFFFFFF"/>
        <color rgb="FFFFD666"/>
      </colorScale>
    </cfRule>
  </conditionalFormatting>
  <conditionalFormatting sqref="K64:K122">
    <cfRule type="colorScale" priority="12">
      <colorScale>
        <cfvo type="min"/>
        <cfvo type="max"/>
        <color rgb="FFFFFFFF"/>
        <color rgb="FFFFD666"/>
      </colorScale>
    </cfRule>
  </conditionalFormatting>
  <conditionalFormatting sqref="L64:L122">
    <cfRule type="colorScale" priority="13">
      <colorScale>
        <cfvo type="min"/>
        <cfvo type="max"/>
        <color rgb="FFFFFFFF"/>
        <color rgb="FFFFD666"/>
      </colorScale>
    </cfRule>
  </conditionalFormatting>
  <conditionalFormatting sqref="M64:M122">
    <cfRule type="colorScale" priority="14">
      <colorScale>
        <cfvo type="min"/>
        <cfvo type="max"/>
        <color rgb="FFFFFFFF"/>
        <color rgb="FFFFD666"/>
      </colorScale>
    </cfRule>
  </conditionalFormatting>
  <hyperlinks>
    <hyperlink r:id="rId1" ref="B2"/>
    <hyperlink r:id="rId2" ref="B3"/>
    <hyperlink r:id="rId3" ref="B4"/>
    <hyperlink r:id="rId4" ref="B7"/>
    <hyperlink r:id="rId5" ref="B12"/>
    <hyperlink r:id="rId6" ref="B13"/>
    <hyperlink r:id="rId7" ref="B14"/>
    <hyperlink r:id="rId8" ref="B15"/>
    <hyperlink r:id="rId9" ref="B16"/>
    <hyperlink r:id="rId10" ref="B17"/>
    <hyperlink r:id="rId11" ref="B18"/>
    <hyperlink r:id="rId12" ref="B19"/>
    <hyperlink r:id="rId13" ref="B20"/>
    <hyperlink r:id="rId14" ref="B21"/>
    <hyperlink r:id="rId15" ref="B22"/>
    <hyperlink r:id="rId16" ref="B23"/>
    <hyperlink r:id="rId17" ref="B24"/>
    <hyperlink r:id="rId18" ref="B25"/>
    <hyperlink r:id="rId19" ref="B26"/>
    <hyperlink r:id="rId20" ref="B27"/>
    <hyperlink r:id="rId21" ref="B28"/>
    <hyperlink r:id="rId22" ref="B29"/>
    <hyperlink r:id="rId23" ref="B30"/>
    <hyperlink r:id="rId24" ref="B31"/>
    <hyperlink r:id="rId25" ref="B32"/>
    <hyperlink r:id="rId26" ref="B33"/>
    <hyperlink r:id="rId27" ref="B34"/>
    <hyperlink r:id="rId28" ref="B35"/>
    <hyperlink r:id="rId29" ref="B36"/>
    <hyperlink r:id="rId30" ref="B37"/>
    <hyperlink r:id="rId31" ref="B38"/>
    <hyperlink r:id="rId32" ref="B39"/>
    <hyperlink r:id="rId33" ref="B40"/>
    <hyperlink r:id="rId34" ref="B41"/>
    <hyperlink r:id="rId35" ref="B42"/>
    <hyperlink r:id="rId36" ref="B43"/>
    <hyperlink r:id="rId37" ref="B44"/>
    <hyperlink r:id="rId38" ref="B45"/>
    <hyperlink r:id="rId39" ref="B46"/>
    <hyperlink r:id="rId40" ref="B47"/>
    <hyperlink r:id="rId41" ref="B48"/>
    <hyperlink r:id="rId42" ref="B49"/>
    <hyperlink r:id="rId43" ref="B50"/>
    <hyperlink r:id="rId44" ref="B51"/>
    <hyperlink r:id="rId45" ref="B52"/>
    <hyperlink r:id="rId46" ref="B53"/>
    <hyperlink r:id="rId47" ref="B54"/>
    <hyperlink r:id="rId48" ref="B56"/>
    <hyperlink r:id="rId49" ref="B57"/>
    <hyperlink r:id="rId50" ref="B58"/>
    <hyperlink r:id="rId51" ref="B59"/>
    <hyperlink r:id="rId52" ref="B60"/>
  </hyperlinks>
  <drawing r:id="rId5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7.0"/>
    <col customWidth="1" min="2" max="2" width="14.88"/>
    <col customWidth="1" min="3" max="3" width="14.13"/>
    <col customWidth="1" min="4" max="4" width="16.88"/>
    <col customWidth="1" min="5" max="5" width="16.0"/>
  </cols>
  <sheetData>
    <row r="1">
      <c r="A1" s="110" t="str">
        <f>Data!A1</f>
        <v>Model</v>
      </c>
      <c r="B1" s="111" t="str">
        <f>Data!AA1</f>
        <v>Price in Germany 
[Euros]</v>
      </c>
      <c r="C1" s="111" t="str">
        <f>Data!AC63</f>
        <v>Price-Performance-Ratio 
[Euros/Points]</v>
      </c>
      <c r="D1" s="111" t="str">
        <f>Data!AA63</f>
        <v>Points (considering 
engine power)</v>
      </c>
      <c r="E1" s="111" t="str">
        <f>Data!AB63</f>
        <v>Points (neglecting 
engine power)</v>
      </c>
    </row>
    <row r="2">
      <c r="A2" s="112" t="str">
        <f>Data!A2</f>
        <v>AJP PR7 Adventure 650</v>
      </c>
      <c r="B2" s="112">
        <f>Data!AA2</f>
        <v>10790</v>
      </c>
      <c r="C2" s="98">
        <f>Data!AC64</f>
        <v>158.2985721</v>
      </c>
      <c r="D2" s="13">
        <f>Data!AA64</f>
        <v>63.01613468</v>
      </c>
      <c r="E2" s="13">
        <f>Data!AB64</f>
        <v>68.16233311</v>
      </c>
    </row>
    <row r="3">
      <c r="A3" s="112" t="str">
        <f>Data!A3</f>
        <v>AKT TT 250 Adventour / CSC RX3 Adventure / Zongshen RX3</v>
      </c>
      <c r="B3" s="112">
        <f>Data!AA3</f>
        <v>2880</v>
      </c>
      <c r="C3" s="98">
        <f>Data!AC65</f>
        <v>47.59820178</v>
      </c>
      <c r="D3" s="13">
        <f>Data!AA65</f>
        <v>56.06003744</v>
      </c>
      <c r="E3" s="13">
        <f>Data!AB65</f>
        <v>60.50648747</v>
      </c>
    </row>
    <row r="4">
      <c r="A4" s="112" t="str">
        <f>Data!A4</f>
        <v>Beta Alp 4.0</v>
      </c>
      <c r="B4" s="112">
        <f>Data!AA4</f>
        <v>5900</v>
      </c>
      <c r="C4" s="98">
        <f>Data!AC66</f>
        <v>100.3290442</v>
      </c>
      <c r="D4" s="13">
        <f>Data!AA66</f>
        <v>55.75972511</v>
      </c>
      <c r="E4" s="13">
        <f>Data!AB66</f>
        <v>58.80650062</v>
      </c>
    </row>
    <row r="5">
      <c r="A5" s="112" t="str">
        <f>Data!A5</f>
        <v>BMW G 310 GS</v>
      </c>
      <c r="B5" s="112">
        <f>Data!AA5</f>
        <v>6050</v>
      </c>
      <c r="C5" s="98">
        <f>Data!AC67</f>
        <v>96.89953946</v>
      </c>
      <c r="D5" s="13">
        <f>Data!AA67</f>
        <v>60.16551047</v>
      </c>
      <c r="E5" s="13">
        <f>Data!AB67</f>
        <v>62.43579725</v>
      </c>
    </row>
    <row r="6">
      <c r="A6" s="112" t="str">
        <f>Data!A6</f>
        <v>BMW G 650 GS</v>
      </c>
      <c r="B6" s="112">
        <f>Data!AA6</f>
        <v>7400</v>
      </c>
      <c r="C6" s="98">
        <f>Data!AC68</f>
        <v>118.7331335</v>
      </c>
      <c r="D6" s="13">
        <f>Data!AA68</f>
        <v>61.39416422</v>
      </c>
      <c r="E6" s="13">
        <f>Data!AB68</f>
        <v>62.32464168</v>
      </c>
    </row>
    <row r="7">
      <c r="A7" s="112" t="str">
        <f>Data!A7</f>
        <v>BMW G 650 GS Sertao</v>
      </c>
      <c r="B7" s="112">
        <f>Data!AA7</f>
        <v>8050</v>
      </c>
      <c r="C7" s="98">
        <f>Data!AC69</f>
        <v>125.0904716</v>
      </c>
      <c r="D7" s="13">
        <f>Data!AA69</f>
        <v>63.08403078</v>
      </c>
      <c r="E7" s="13">
        <f>Data!AB69</f>
        <v>64.35342277</v>
      </c>
    </row>
    <row r="8">
      <c r="A8" s="112" t="str">
        <f>Data!A8</f>
        <v>BMW G 650 XCountry (2006)</v>
      </c>
      <c r="B8" s="112">
        <f>Data!AA8</f>
        <v>6900</v>
      </c>
      <c r="C8" s="98">
        <f>Data!AC70</f>
        <v>114.1527594</v>
      </c>
      <c r="D8" s="13">
        <f>Data!AA70</f>
        <v>60.53650509</v>
      </c>
      <c r="E8" s="13">
        <f>Data!AB70</f>
        <v>60.44531935</v>
      </c>
    </row>
    <row r="9">
      <c r="A9" s="112" t="str">
        <f>Data!A9</f>
        <v>BMW G 650 XCountry (2009)</v>
      </c>
      <c r="B9" s="112">
        <f>Data!AA9</f>
        <v>6900</v>
      </c>
      <c r="C9" s="98">
        <f>Data!AC71</f>
        <v>118.3920835</v>
      </c>
      <c r="D9" s="13">
        <f>Data!AA71</f>
        <v>58.72465448</v>
      </c>
      <c r="E9" s="13">
        <f>Data!AB71</f>
        <v>58.28092382</v>
      </c>
    </row>
    <row r="10">
      <c r="A10" s="112" t="str">
        <f>Data!A10</f>
        <v>BMW G 650 XChallenge</v>
      </c>
      <c r="B10" s="112">
        <f>Data!AA10</f>
        <v>8200</v>
      </c>
      <c r="C10" s="98">
        <f>Data!AC72</f>
        <v>130.4915421</v>
      </c>
      <c r="D10" s="13">
        <f>Data!AA72</f>
        <v>62.40137156</v>
      </c>
      <c r="E10" s="13">
        <f>Data!AB72</f>
        <v>62.83932173</v>
      </c>
    </row>
    <row r="11">
      <c r="A11" s="112" t="str">
        <f>Data!A11</f>
        <v>BMW R 1200 GS Rallye (2012)</v>
      </c>
      <c r="B11" s="112">
        <f>Data!AA11</f>
        <v>14950</v>
      </c>
      <c r="C11" s="98">
        <f>Data!AC73</f>
        <v>248.866083</v>
      </c>
      <c r="D11" s="13">
        <f>Data!AA73</f>
        <v>63.44454785</v>
      </c>
      <c r="E11" s="13">
        <f>Data!AB73</f>
        <v>60.07246877</v>
      </c>
    </row>
    <row r="12">
      <c r="A12" s="112" t="str">
        <f>Data!A12</f>
        <v>BMW R 1250 GS</v>
      </c>
      <c r="B12" s="112">
        <f>Data!AA12</f>
        <v>16450</v>
      </c>
      <c r="C12" s="98">
        <f>Data!AC74</f>
        <v>284.9639129</v>
      </c>
      <c r="D12" s="13">
        <f>Data!AA74</f>
        <v>63.14594356</v>
      </c>
      <c r="E12" s="13">
        <f>Data!AB74</f>
        <v>57.72660768</v>
      </c>
    </row>
    <row r="13">
      <c r="A13" s="112" t="str">
        <f>Data!A13</f>
        <v>BMW R 1250 GS Adventure</v>
      </c>
      <c r="B13" s="112">
        <f>Data!AA13</f>
        <v>18000</v>
      </c>
      <c r="C13" s="98">
        <f>Data!AC75</f>
        <v>284.5776578</v>
      </c>
      <c r="D13" s="13">
        <f>Data!AA75</f>
        <v>67.88488152</v>
      </c>
      <c r="E13" s="13">
        <f>Data!AB75</f>
        <v>63.25162748</v>
      </c>
    </row>
    <row r="14">
      <c r="A14" s="112" t="str">
        <f>Data!A14</f>
        <v>CCM GP 450 Adventure</v>
      </c>
      <c r="B14" s="112">
        <f>Data!AA14</f>
        <v>9900</v>
      </c>
      <c r="C14" s="98">
        <f>Data!AC76</f>
        <v>140.1409528</v>
      </c>
      <c r="D14" s="13">
        <f>Data!AA76</f>
        <v>66.47115143</v>
      </c>
      <c r="E14" s="13">
        <f>Data!AB76</f>
        <v>70.64316177</v>
      </c>
    </row>
    <row r="15">
      <c r="A15" s="112" t="str">
        <f>Data!A15</f>
        <v>Ducati Desert Sled</v>
      </c>
      <c r="B15" s="112">
        <f>Data!AA15</f>
        <v>12095</v>
      </c>
      <c r="C15" s="98">
        <f>Data!AC77</f>
        <v>216.0946949</v>
      </c>
      <c r="D15" s="13">
        <f>Data!AA77</f>
        <v>58.19943991</v>
      </c>
      <c r="E15" s="13">
        <f>Data!AB77</f>
        <v>55.97083264</v>
      </c>
    </row>
    <row r="16">
      <c r="A16" s="112" t="str">
        <f>Data!A16</f>
        <v>Fantic Caballero Rally 500</v>
      </c>
      <c r="B16" s="112">
        <f>Data!AA16</f>
        <v>7190</v>
      </c>
      <c r="C16" s="98">
        <f>Data!AC78</f>
        <v>111.1456556</v>
      </c>
      <c r="D16" s="13">
        <f>Data!AA78</f>
        <v>62.60886068</v>
      </c>
      <c r="E16" s="13">
        <f>Data!AB78</f>
        <v>64.6898879</v>
      </c>
    </row>
    <row r="17">
      <c r="A17" s="112" t="str">
        <f>Data!A17</f>
        <v>Honda CRF 250 L</v>
      </c>
      <c r="B17" s="112">
        <f>Data!AA17</f>
        <v>5600</v>
      </c>
      <c r="C17" s="98">
        <f>Data!AC79</f>
        <v>87.18404898</v>
      </c>
      <c r="D17" s="13">
        <f>Data!AA79</f>
        <v>60.13154133</v>
      </c>
      <c r="E17" s="13">
        <f>Data!AB79</f>
        <v>64.23193308</v>
      </c>
    </row>
    <row r="18">
      <c r="A18" s="112" t="str">
        <f>Data!A18</f>
        <v>Honda CRF 250 Rally</v>
      </c>
      <c r="B18" s="112">
        <f>Data!AA18</f>
        <v>6500</v>
      </c>
      <c r="C18" s="98">
        <f>Data!AC80</f>
        <v>96.1337309</v>
      </c>
      <c r="D18" s="13">
        <f>Data!AA80</f>
        <v>62.67362811</v>
      </c>
      <c r="E18" s="13">
        <f>Data!AB80</f>
        <v>67.61414479</v>
      </c>
    </row>
    <row r="19">
      <c r="A19" s="112" t="str">
        <f>Data!A19</f>
        <v>Honda CRF 450 L</v>
      </c>
      <c r="B19" s="112">
        <f>Data!AA19</f>
        <v>10690</v>
      </c>
      <c r="C19" s="98">
        <f>Data!AC81</f>
        <v>192.5838471</v>
      </c>
      <c r="D19" s="13">
        <f>Data!AA81</f>
        <v>53.2116778</v>
      </c>
      <c r="E19" s="13">
        <f>Data!AB81</f>
        <v>55.50828982</v>
      </c>
    </row>
    <row r="20">
      <c r="A20" s="112" t="str">
        <f>Data!A20</f>
        <v>Honda XRE 300 ABS</v>
      </c>
      <c r="B20" s="112">
        <f>Data!AA20</f>
        <v>4600</v>
      </c>
      <c r="C20" s="98">
        <f>Data!AC82</f>
        <v>67.39599284</v>
      </c>
      <c r="D20" s="13">
        <f>Data!AA82</f>
        <v>62.96346621</v>
      </c>
      <c r="E20" s="13">
        <f>Data!AB82</f>
        <v>68.25331605</v>
      </c>
    </row>
    <row r="21">
      <c r="A21" s="112" t="str">
        <f>Data!A21</f>
        <v>Honda NX 250 Dominator (MD21)</v>
      </c>
      <c r="B21" s="112" t="str">
        <f>Data!AA21</f>
        <v/>
      </c>
      <c r="C21" s="98" t="str">
        <f>Data!AC83</f>
        <v/>
      </c>
      <c r="D21" s="13">
        <f>Data!AA83</f>
        <v>61.63870807</v>
      </c>
      <c r="E21" s="13">
        <f>Data!AB83</f>
        <v>67.01847123</v>
      </c>
    </row>
    <row r="22">
      <c r="A22" s="112" t="str">
        <f>Data!A22</f>
        <v>Honda NX4 Falcon</v>
      </c>
      <c r="B22" s="112">
        <f>Data!AA22</f>
        <v>4600</v>
      </c>
      <c r="C22" s="98">
        <f>Data!AC84</f>
        <v>68.02626146</v>
      </c>
      <c r="D22" s="13">
        <f>Data!AA84</f>
        <v>63.08522789</v>
      </c>
      <c r="E22" s="13">
        <f>Data!AB84</f>
        <v>67.62094375</v>
      </c>
    </row>
    <row r="23">
      <c r="A23" s="112" t="str">
        <f>Data!A23</f>
        <v>Honda NX 650 Dominator (RD02)</v>
      </c>
      <c r="B23" s="112" t="str">
        <f>Data!AA23</f>
        <v/>
      </c>
      <c r="C23" s="98" t="str">
        <f>Data!AC85</f>
        <v/>
      </c>
      <c r="D23" s="13">
        <f>Data!AA85</f>
        <v>56.52643751</v>
      </c>
      <c r="E23" s="13">
        <f>Data!AB85</f>
        <v>57.08519669</v>
      </c>
    </row>
    <row r="24">
      <c r="A24" s="112" t="str">
        <f>Data!A24</f>
        <v>Honda CB 500 X</v>
      </c>
      <c r="B24" s="112">
        <f>Data!AA24</f>
        <v>6990</v>
      </c>
      <c r="C24" s="98">
        <f>Data!AC86</f>
        <v>106.3029087</v>
      </c>
      <c r="D24" s="13">
        <f>Data!AA86</f>
        <v>64.04388647</v>
      </c>
      <c r="E24" s="13">
        <f>Data!AB86</f>
        <v>65.75549142</v>
      </c>
    </row>
    <row r="25">
      <c r="A25" s="112" t="str">
        <f>Data!A25</f>
        <v>Honda XL 600 V Transalp PD06</v>
      </c>
      <c r="B25" s="112" t="str">
        <f>Data!AA25</f>
        <v/>
      </c>
      <c r="C25" s="98" t="str">
        <f>Data!AC87</f>
        <v/>
      </c>
      <c r="D25" s="13">
        <f>Data!AA87</f>
        <v>58.42105165</v>
      </c>
      <c r="E25" s="13">
        <f>Data!AB87</f>
        <v>58.61921418</v>
      </c>
    </row>
    <row r="26">
      <c r="A26" s="112" t="str">
        <f>Data!A26</f>
        <v>Honda CRF 1100 Africa Twin</v>
      </c>
      <c r="B26" s="112">
        <f>Data!AA26</f>
        <v>14450</v>
      </c>
      <c r="C26" s="98">
        <f>Data!AC88</f>
        <v>229.710205</v>
      </c>
      <c r="D26" s="13">
        <f>Data!AA88</f>
        <v>66.20315679</v>
      </c>
      <c r="E26" s="13">
        <f>Data!AB88</f>
        <v>62.90534633</v>
      </c>
    </row>
    <row r="27">
      <c r="A27" s="112" t="str">
        <f>Data!A27</f>
        <v>Husqvarna 701 LR (2020)</v>
      </c>
      <c r="B27" s="112">
        <f>Data!AA27</f>
        <v>11395</v>
      </c>
      <c r="C27" s="98">
        <f>Data!AC89</f>
        <v>155.6206144</v>
      </c>
      <c r="D27" s="13">
        <f>Data!AA89</f>
        <v>72.81376614</v>
      </c>
      <c r="E27" s="13">
        <f>Data!AB89</f>
        <v>73.22294699</v>
      </c>
    </row>
    <row r="28">
      <c r="A28" s="112" t="str">
        <f>Data!A28</f>
        <v>Kawasaki KLX 250</v>
      </c>
      <c r="B28" s="112">
        <f>Data!AA28</f>
        <v>5000</v>
      </c>
      <c r="C28" s="98">
        <f>Data!AC90</f>
        <v>76.49111462</v>
      </c>
      <c r="D28" s="13">
        <f>Data!AA90</f>
        <v>60.34771813</v>
      </c>
      <c r="E28" s="13">
        <f>Data!AB90</f>
        <v>65.36706943</v>
      </c>
    </row>
    <row r="29">
      <c r="A29" s="112" t="str">
        <f>Data!A29</f>
        <v>Kawasaki Versys X-300</v>
      </c>
      <c r="B29" s="112">
        <f>Data!AA29</f>
        <v>5795</v>
      </c>
      <c r="C29" s="98">
        <f>Data!AC91</f>
        <v>94.31873401</v>
      </c>
      <c r="D29" s="13">
        <f>Data!AA91</f>
        <v>59.94424649</v>
      </c>
      <c r="E29" s="13">
        <f>Data!AB91</f>
        <v>61.44060415</v>
      </c>
    </row>
    <row r="30">
      <c r="A30" s="112" t="str">
        <f>Data!A30</f>
        <v>KTM Freeride 250 F</v>
      </c>
      <c r="B30" s="112">
        <f>Data!AA30</f>
        <v>8098</v>
      </c>
      <c r="C30" s="98">
        <f>Data!AC92</f>
        <v>140.765439</v>
      </c>
      <c r="D30" s="13">
        <f>Data!AA92</f>
        <v>53.87897899</v>
      </c>
      <c r="E30" s="13">
        <f>Data!AB92</f>
        <v>57.52832555</v>
      </c>
    </row>
    <row r="31">
      <c r="A31" s="112" t="str">
        <f>Data!A31</f>
        <v>KTM 390 Adventure</v>
      </c>
      <c r="B31" s="112">
        <f>Data!AA31</f>
        <v>6195</v>
      </c>
      <c r="C31" s="98">
        <f>Data!AC93</f>
        <v>91.40114131</v>
      </c>
      <c r="D31" s="13">
        <f>Data!AA93</f>
        <v>65.38666139</v>
      </c>
      <c r="E31" s="13">
        <f>Data!AB93</f>
        <v>67.77814709</v>
      </c>
    </row>
    <row r="32">
      <c r="A32" s="112" t="str">
        <f>Data!A32</f>
        <v>KTM 450 Rally</v>
      </c>
      <c r="B32" s="112">
        <f>Data!AA32</f>
        <v>30940</v>
      </c>
      <c r="C32" s="98">
        <f>Data!AC94</f>
        <v>427.6620506</v>
      </c>
      <c r="D32" s="13">
        <f>Data!AA94</f>
        <v>70.04479707</v>
      </c>
      <c r="E32" s="13">
        <f>Data!AB94</f>
        <v>72.3468448</v>
      </c>
    </row>
    <row r="33">
      <c r="A33" s="112" t="str">
        <f>Data!A33</f>
        <v>KTM 690 Enduro R</v>
      </c>
      <c r="B33" s="112">
        <f>Data!AA33</f>
        <v>10800</v>
      </c>
      <c r="C33" s="98">
        <f>Data!AC95</f>
        <v>160.3676414</v>
      </c>
      <c r="D33" s="13">
        <f>Data!AA95</f>
        <v>67.91854166</v>
      </c>
      <c r="E33" s="13">
        <f>Data!AB95</f>
        <v>67.34525685</v>
      </c>
    </row>
    <row r="34">
      <c r="A34" s="112" t="str">
        <f>Data!A34</f>
        <v>KTM 790 Adventure S</v>
      </c>
      <c r="B34" s="112">
        <f>Data!AA34</f>
        <v>10500</v>
      </c>
      <c r="C34" s="98">
        <f>Data!AC96</f>
        <v>157.8755668</v>
      </c>
      <c r="D34" s="13">
        <f>Data!AA96</f>
        <v>68.44842463</v>
      </c>
      <c r="E34" s="13">
        <f>Data!AB96</f>
        <v>66.50807477</v>
      </c>
    </row>
    <row r="35">
      <c r="A35" s="112" t="str">
        <f>Data!A35</f>
        <v>KTM 790 Adventure R</v>
      </c>
      <c r="B35" s="112">
        <f>Data!AA35</f>
        <v>12500</v>
      </c>
      <c r="C35" s="98">
        <f>Data!AC97</f>
        <v>181.2171882</v>
      </c>
      <c r="D35" s="13">
        <f>Data!AA97</f>
        <v>70.56028584</v>
      </c>
      <c r="E35" s="13">
        <f>Data!AB97</f>
        <v>68.97800439</v>
      </c>
    </row>
    <row r="36">
      <c r="A36" s="112" t="str">
        <f>Data!A36</f>
        <v>KTM 790 Adventure R Rallye</v>
      </c>
      <c r="B36" s="112">
        <f>Data!AA36</f>
        <v>18000</v>
      </c>
      <c r="C36" s="98">
        <f>Data!AC98</f>
        <v>254.8774275</v>
      </c>
      <c r="D36" s="13">
        <f>Data!AA98</f>
        <v>71.95910479</v>
      </c>
      <c r="E36" s="13">
        <f>Data!AB98</f>
        <v>70.62218173</v>
      </c>
    </row>
    <row r="37">
      <c r="A37" s="112" t="str">
        <f>Data!A37</f>
        <v>KTM 950 Adventure S</v>
      </c>
      <c r="B37" s="112">
        <f>Data!AA37</f>
        <v>12690</v>
      </c>
      <c r="C37" s="98">
        <f>Data!AC99</f>
        <v>215.9492919</v>
      </c>
      <c r="D37" s="13">
        <f>Data!AA99</f>
        <v>61.75673543</v>
      </c>
      <c r="E37" s="13">
        <f>Data!AB99</f>
        <v>58.76379536</v>
      </c>
    </row>
    <row r="38">
      <c r="A38" s="112" t="str">
        <f>Data!A38</f>
        <v>Royal Enfield Himalayan (BS VI)</v>
      </c>
      <c r="B38" s="112">
        <f>Data!AA38</f>
        <v>4700</v>
      </c>
      <c r="C38" s="98">
        <f>Data!AC100</f>
        <v>69.83910791</v>
      </c>
      <c r="D38" s="13">
        <f>Data!AA100</f>
        <v>62.02805804</v>
      </c>
      <c r="E38" s="13">
        <f>Data!AB100</f>
        <v>67.29753773</v>
      </c>
    </row>
    <row r="39">
      <c r="A39" s="112" t="str">
        <f>Data!A39</f>
        <v>Suzuki DR 350 SE</v>
      </c>
      <c r="B39" s="112" t="str">
        <f>Data!AA39</f>
        <v/>
      </c>
      <c r="C39" s="98" t="str">
        <f>Data!AC101</f>
        <v/>
      </c>
      <c r="D39" s="13">
        <f>Data!AA101</f>
        <v>58.37033545</v>
      </c>
      <c r="E39" s="13">
        <f>Data!AB101</f>
        <v>61.19400785</v>
      </c>
    </row>
    <row r="40">
      <c r="A40" s="112" t="str">
        <f>Data!A40</f>
        <v>Suzuki DR-Z400S (USA 2020)</v>
      </c>
      <c r="B40" s="112">
        <f>Data!AA40</f>
        <v>6200</v>
      </c>
      <c r="C40" s="98">
        <f>Data!AC102</f>
        <v>95.01423573</v>
      </c>
      <c r="D40" s="13">
        <f>Data!AA102</f>
        <v>62.82724328</v>
      </c>
      <c r="E40" s="13">
        <f>Data!AB102</f>
        <v>65.25337969</v>
      </c>
    </row>
    <row r="41">
      <c r="A41" s="112" t="str">
        <f>Data!A41</f>
        <v>Suzuki DR 650 S (USA 2019)</v>
      </c>
      <c r="B41" s="112">
        <f>Data!AA41</f>
        <v>6000</v>
      </c>
      <c r="C41" s="98">
        <f>Data!AC103</f>
        <v>96.23020144</v>
      </c>
      <c r="D41" s="13">
        <f>Data!AA103</f>
        <v>60.62164733</v>
      </c>
      <c r="E41" s="13">
        <f>Data!AB103</f>
        <v>62.35048779</v>
      </c>
    </row>
    <row r="42">
      <c r="A42" s="112" t="str">
        <f>Data!A42</f>
        <v>SWM Six Days 440</v>
      </c>
      <c r="B42" s="112">
        <f>Data!AA42</f>
        <v>5240</v>
      </c>
      <c r="C42" s="98">
        <f>Data!AC104</f>
        <v>89.51322063</v>
      </c>
      <c r="D42" s="13">
        <f>Data!AA104</f>
        <v>56.16731263</v>
      </c>
      <c r="E42" s="13">
        <f>Data!AB104</f>
        <v>58.53883888</v>
      </c>
    </row>
    <row r="43">
      <c r="A43" s="112" t="str">
        <f>Data!A43</f>
        <v>SWM RS 500 R</v>
      </c>
      <c r="B43" s="112">
        <f>Data!AA43</f>
        <v>7299</v>
      </c>
      <c r="C43" s="98">
        <f>Data!AC105</f>
        <v>124.8265023</v>
      </c>
      <c r="D43" s="13">
        <f>Data!AA105</f>
        <v>55.31302609</v>
      </c>
      <c r="E43" s="13">
        <f>Data!AB105</f>
        <v>58.47315969</v>
      </c>
    </row>
    <row r="44">
      <c r="A44" s="112" t="str">
        <f>Data!A44</f>
        <v>SWM RS 650 R</v>
      </c>
      <c r="B44" s="112">
        <f>Data!AA44</f>
        <v>6500</v>
      </c>
      <c r="C44" s="98">
        <f>Data!AC106</f>
        <v>102.7394153</v>
      </c>
      <c r="D44" s="13">
        <f>Data!AA106</f>
        <v>62.6921189</v>
      </c>
      <c r="E44" s="13">
        <f>Data!AB106</f>
        <v>63.266858</v>
      </c>
    </row>
    <row r="45">
      <c r="A45" s="112" t="str">
        <f>Data!A45</f>
        <v>SWM Superdual X</v>
      </c>
      <c r="B45" s="112">
        <f>Data!AA45</f>
        <v>7580</v>
      </c>
      <c r="C45" s="98">
        <f>Data!AC107</f>
        <v>110.4799323</v>
      </c>
      <c r="D45" s="13">
        <f>Data!AA107</f>
        <v>67.00909584</v>
      </c>
      <c r="E45" s="13">
        <f>Data!AB107</f>
        <v>68.60974513</v>
      </c>
    </row>
    <row r="46">
      <c r="A46" s="112" t="str">
        <f>Data!A46</f>
        <v>Triumph Tiger 900 Rally</v>
      </c>
      <c r="B46" s="112">
        <f>Data!AA46</f>
        <v>12000</v>
      </c>
      <c r="C46" s="98">
        <f>Data!AC108</f>
        <v>186.7289407</v>
      </c>
      <c r="D46" s="13">
        <f>Data!AA108</f>
        <v>66.56818759</v>
      </c>
      <c r="E46" s="13">
        <f>Data!AB108</f>
        <v>64.26427502</v>
      </c>
    </row>
    <row r="47">
      <c r="A47" s="112" t="str">
        <f>Data!A47</f>
        <v>Triumph Scrambler 1200 XE</v>
      </c>
      <c r="B47" s="112">
        <f>Data!AA47</f>
        <v>14550</v>
      </c>
      <c r="C47" s="98">
        <f>Data!AC109</f>
        <v>243.6938603</v>
      </c>
      <c r="D47" s="13">
        <f>Data!AA109</f>
        <v>62.79998629</v>
      </c>
      <c r="E47" s="13">
        <f>Data!AB109</f>
        <v>59.706059</v>
      </c>
    </row>
    <row r="48">
      <c r="A48" s="112" t="str">
        <f>Data!A48</f>
        <v>UM DSR Adventure 125</v>
      </c>
      <c r="B48" s="112">
        <f>Data!AA48</f>
        <v>2800</v>
      </c>
      <c r="C48" s="98">
        <f>Data!AC110</f>
        <v>39.95184809</v>
      </c>
      <c r="D48" s="13">
        <f>Data!AA110</f>
        <v>61.19065696</v>
      </c>
      <c r="E48" s="13">
        <f>Data!AB110</f>
        <v>70.08436741</v>
      </c>
    </row>
    <row r="49">
      <c r="A49" s="112" t="str">
        <f>Data!A49</f>
        <v>Yamaha Ténéré 700</v>
      </c>
      <c r="B49" s="112">
        <f>Data!AA49</f>
        <v>9600</v>
      </c>
      <c r="C49" s="98">
        <f>Data!AC111</f>
        <v>158.0646223</v>
      </c>
      <c r="D49" s="13">
        <f>Data!AA111</f>
        <v>62.56173486</v>
      </c>
      <c r="E49" s="13">
        <f>Data!AB111</f>
        <v>60.73465308</v>
      </c>
    </row>
    <row r="50">
      <c r="A50" s="112" t="str">
        <f>Data!A50</f>
        <v>Yamaha WR 250 R</v>
      </c>
      <c r="B50" s="112">
        <f>Data!AA50</f>
        <v>7000</v>
      </c>
      <c r="C50" s="98">
        <f>Data!AC112</f>
        <v>102.7972582</v>
      </c>
      <c r="D50" s="13">
        <f>Data!AA112</f>
        <v>63.95014048</v>
      </c>
      <c r="E50" s="13">
        <f>Data!AB112</f>
        <v>68.09520137</v>
      </c>
    </row>
    <row r="51">
      <c r="A51" s="112" t="str">
        <f>Data!A51</f>
        <v>Yamaha WR 450 F</v>
      </c>
      <c r="B51" s="112">
        <f>Data!AA51</f>
        <v>8900</v>
      </c>
      <c r="C51" s="98">
        <f>Data!AC113</f>
        <v>151.806277</v>
      </c>
      <c r="D51" s="13">
        <f>Data!AA113</f>
        <v>59.46973436</v>
      </c>
      <c r="E51" s="13">
        <f>Data!AB113</f>
        <v>58.62735174</v>
      </c>
    </row>
    <row r="52">
      <c r="A52" s="112" t="str">
        <f>Data!A52</f>
        <v>Yamaha XT 250 (USA 2020)</v>
      </c>
      <c r="B52" s="112">
        <f>Data!AA52</f>
        <v>4700</v>
      </c>
      <c r="C52" s="98">
        <f>Data!AC114</f>
        <v>69.32783049</v>
      </c>
      <c r="D52" s="13">
        <f>Data!AA114</f>
        <v>60.51113841</v>
      </c>
      <c r="E52" s="13">
        <f>Data!AB114</f>
        <v>67.7938422</v>
      </c>
    </row>
    <row r="53">
      <c r="A53" s="112" t="str">
        <f>Data!A53</f>
        <v>Yamaha XT 350 (55V)</v>
      </c>
      <c r="B53" s="112" t="str">
        <f>Data!AA53</f>
        <v/>
      </c>
      <c r="C53" s="98" t="str">
        <f>Data!AC115</f>
        <v/>
      </c>
      <c r="D53" s="13">
        <f>Data!AA115</f>
        <v>59.57110362</v>
      </c>
      <c r="E53" s="13">
        <f>Data!AB115</f>
        <v>63.32230842</v>
      </c>
    </row>
    <row r="54">
      <c r="A54" s="112" t="str">
        <f>Data!A54</f>
        <v>Yamaha XT 500</v>
      </c>
      <c r="B54" s="112" t="str">
        <f>Data!AA54</f>
        <v/>
      </c>
      <c r="C54" s="98" t="str">
        <f>Data!AC116</f>
        <v/>
      </c>
      <c r="D54" s="13">
        <f>Data!AA116</f>
        <v>51.25094613</v>
      </c>
      <c r="E54" s="13">
        <f>Data!AB116</f>
        <v>51.83689646</v>
      </c>
    </row>
    <row r="55">
      <c r="A55" s="112" t="str">
        <f>Data!A55</f>
        <v>Yamaha XT 550</v>
      </c>
      <c r="B55" s="112" t="str">
        <f>Data!AA55</f>
        <v/>
      </c>
      <c r="C55" s="98" t="str">
        <f>Data!AC117</f>
        <v/>
      </c>
      <c r="D55" s="13">
        <f>Data!AA117</f>
        <v>60.72589573</v>
      </c>
      <c r="E55" s="13">
        <f>Data!AB117</f>
        <v>62.86322951</v>
      </c>
    </row>
    <row r="56">
      <c r="A56" s="112" t="str">
        <f>Data!A56</f>
        <v>Yamaha XT 600 (2KF)</v>
      </c>
      <c r="B56" s="112" t="str">
        <f>Data!AA56</f>
        <v/>
      </c>
      <c r="C56" s="98" t="str">
        <f>Data!AC118</f>
        <v/>
      </c>
      <c r="D56" s="13">
        <f>Data!AA118</f>
        <v>61.88533974</v>
      </c>
      <c r="E56" s="13">
        <f>Data!AB118</f>
        <v>62.94898883</v>
      </c>
    </row>
    <row r="57">
      <c r="A57" s="112" t="str">
        <f>Data!A57</f>
        <v>Yamaha XT 660 R</v>
      </c>
      <c r="B57" s="112" t="str">
        <f>Data!AA57</f>
        <v/>
      </c>
      <c r="C57" s="98" t="str">
        <f>Data!AC119</f>
        <v/>
      </c>
      <c r="D57" s="13">
        <f>Data!AA119</f>
        <v>63.001764</v>
      </c>
      <c r="E57" s="13">
        <f>Data!AB119</f>
        <v>64.3593643</v>
      </c>
    </row>
    <row r="58">
      <c r="A58" s="112" t="str">
        <f>Data!A58</f>
        <v>Yamaha XT 660 Z Ténénré</v>
      </c>
      <c r="B58" s="112">
        <f>Data!AA58</f>
        <v>7995</v>
      </c>
      <c r="C58" s="98">
        <f>Data!AC120</f>
        <v>116.7738824</v>
      </c>
      <c r="D58" s="13">
        <f>Data!AA120</f>
        <v>65.91640126</v>
      </c>
      <c r="E58" s="13">
        <f>Data!AB120</f>
        <v>68.46565207</v>
      </c>
    </row>
    <row r="59">
      <c r="A59" s="112" t="str">
        <f>Data!A59</f>
        <v>Yamaha XT 660 Z Ténéré ABS</v>
      </c>
      <c r="B59" s="112">
        <f>Data!AA59</f>
        <v>8195</v>
      </c>
      <c r="C59" s="98">
        <f>Data!AC121</f>
        <v>128.2162411</v>
      </c>
      <c r="D59" s="13">
        <f>Data!AA121</f>
        <v>62.42483731</v>
      </c>
      <c r="E59" s="13">
        <f>Data!AB121</f>
        <v>63.91545979</v>
      </c>
    </row>
    <row r="60">
      <c r="A60" s="112" t="str">
        <f>Data!A60</f>
        <v>Zontes 310-T2</v>
      </c>
      <c r="B60" s="112">
        <f>Data!AA60</f>
        <v>4990</v>
      </c>
      <c r="C60" s="98">
        <f>Data!AC122</f>
        <v>76.09330142</v>
      </c>
      <c r="D60" s="13">
        <f>Data!AA122</f>
        <v>62.61872443</v>
      </c>
      <c r="E60" s="13">
        <f>Data!AB122</f>
        <v>65.57738864</v>
      </c>
    </row>
    <row r="64">
      <c r="A64" s="113"/>
      <c r="B64" s="113"/>
      <c r="C64" s="113"/>
      <c r="D64" s="113"/>
      <c r="E64" s="113"/>
    </row>
    <row r="65">
      <c r="A65" s="114"/>
      <c r="B65" s="114"/>
      <c r="C65" s="114"/>
      <c r="D65" s="114"/>
      <c r="E65" s="114"/>
    </row>
    <row r="66">
      <c r="A66" s="114"/>
      <c r="B66" s="114"/>
      <c r="C66" s="114"/>
      <c r="D66" s="114"/>
      <c r="E66" s="114"/>
    </row>
    <row r="67">
      <c r="A67" s="114"/>
      <c r="B67" s="114"/>
      <c r="C67" s="114"/>
      <c r="D67" s="114"/>
      <c r="E67" s="114"/>
    </row>
    <row r="68">
      <c r="A68" s="114"/>
      <c r="B68" s="114"/>
      <c r="C68" s="114"/>
      <c r="D68" s="114"/>
      <c r="E68" s="114"/>
    </row>
    <row r="69">
      <c r="A69" s="114"/>
      <c r="B69" s="114"/>
      <c r="C69" s="114"/>
      <c r="D69" s="114"/>
      <c r="E69" s="114"/>
    </row>
    <row r="70">
      <c r="A70" s="114"/>
      <c r="B70" s="114"/>
      <c r="C70" s="114"/>
      <c r="D70" s="114"/>
      <c r="E70" s="114"/>
    </row>
    <row r="71">
      <c r="A71" s="114"/>
      <c r="B71" s="114"/>
      <c r="C71" s="114"/>
      <c r="D71" s="114"/>
      <c r="E71" s="114"/>
    </row>
    <row r="72">
      <c r="A72" s="114"/>
      <c r="B72" s="114"/>
      <c r="C72" s="114"/>
      <c r="D72" s="114"/>
      <c r="E72" s="114"/>
    </row>
    <row r="73">
      <c r="A73" s="114"/>
      <c r="B73" s="114"/>
      <c r="C73" s="114"/>
      <c r="D73" s="114"/>
      <c r="E73" s="114"/>
    </row>
    <row r="74">
      <c r="A74" s="114"/>
      <c r="B74" s="114"/>
      <c r="C74" s="114"/>
      <c r="D74" s="114"/>
      <c r="E74" s="114"/>
    </row>
    <row r="75">
      <c r="A75" s="114"/>
      <c r="B75" s="114"/>
      <c r="C75" s="114"/>
      <c r="D75" s="114"/>
      <c r="E75" s="114"/>
    </row>
    <row r="76">
      <c r="A76" s="114"/>
      <c r="B76" s="114"/>
      <c r="C76" s="114"/>
      <c r="D76" s="114"/>
      <c r="E76" s="114"/>
    </row>
    <row r="77">
      <c r="A77" s="114"/>
      <c r="B77" s="114"/>
      <c r="C77" s="114"/>
      <c r="D77" s="114"/>
      <c r="E77" s="114"/>
    </row>
    <row r="78">
      <c r="A78" s="114"/>
      <c r="B78" s="114"/>
      <c r="C78" s="114"/>
      <c r="D78" s="114"/>
      <c r="E78" s="114"/>
    </row>
    <row r="79">
      <c r="A79" s="114"/>
      <c r="B79" s="114"/>
      <c r="C79" s="114"/>
      <c r="D79" s="114"/>
      <c r="E79" s="114"/>
    </row>
    <row r="80">
      <c r="A80" s="114"/>
      <c r="B80" s="114"/>
      <c r="C80" s="114"/>
      <c r="D80" s="114"/>
      <c r="E80" s="114"/>
    </row>
    <row r="81">
      <c r="A81" s="114"/>
      <c r="B81" s="114"/>
      <c r="C81" s="114"/>
      <c r="D81" s="114"/>
      <c r="E81" s="114"/>
    </row>
    <row r="82">
      <c r="A82" s="114"/>
      <c r="B82" s="114"/>
      <c r="C82" s="114"/>
      <c r="D82" s="114"/>
      <c r="E82" s="114"/>
    </row>
    <row r="83">
      <c r="A83" s="114"/>
      <c r="B83" s="114"/>
      <c r="C83" s="114"/>
      <c r="D83" s="114"/>
      <c r="E83" s="114"/>
    </row>
    <row r="84">
      <c r="A84" s="114"/>
      <c r="B84" s="114"/>
      <c r="C84" s="114"/>
      <c r="D84" s="114"/>
      <c r="E84" s="114"/>
    </row>
    <row r="85">
      <c r="A85" s="114"/>
      <c r="B85" s="114"/>
      <c r="C85" s="114"/>
      <c r="D85" s="114"/>
      <c r="E85" s="114"/>
    </row>
    <row r="86">
      <c r="A86" s="114"/>
      <c r="B86" s="114"/>
      <c r="C86" s="114"/>
      <c r="D86" s="114"/>
      <c r="E86" s="114"/>
    </row>
    <row r="87">
      <c r="A87" s="114"/>
      <c r="B87" s="114"/>
      <c r="C87" s="114"/>
      <c r="D87" s="114"/>
      <c r="E87" s="114"/>
    </row>
    <row r="88">
      <c r="A88" s="114"/>
      <c r="B88" s="114"/>
      <c r="C88" s="114"/>
      <c r="D88" s="114"/>
      <c r="E88" s="114"/>
    </row>
    <row r="89">
      <c r="A89" s="114"/>
      <c r="B89" s="114"/>
      <c r="C89" s="114"/>
      <c r="D89" s="114"/>
      <c r="E89" s="114"/>
    </row>
    <row r="90">
      <c r="A90" s="114"/>
      <c r="B90" s="114"/>
      <c r="C90" s="114"/>
      <c r="D90" s="114"/>
      <c r="E90" s="114"/>
    </row>
    <row r="91">
      <c r="A91" s="114"/>
      <c r="B91" s="114"/>
      <c r="C91" s="114"/>
      <c r="D91" s="114"/>
      <c r="E91" s="114"/>
    </row>
    <row r="92">
      <c r="A92" s="114"/>
      <c r="B92" s="114"/>
      <c r="C92" s="114"/>
      <c r="D92" s="114"/>
      <c r="E92" s="114"/>
    </row>
    <row r="93">
      <c r="A93" s="114"/>
      <c r="B93" s="114"/>
      <c r="C93" s="114"/>
      <c r="D93" s="114"/>
      <c r="E93" s="114"/>
    </row>
    <row r="94">
      <c r="A94" s="114"/>
      <c r="B94" s="114"/>
      <c r="C94" s="114"/>
      <c r="D94" s="114"/>
      <c r="E94" s="114"/>
    </row>
    <row r="95">
      <c r="A95" s="114"/>
      <c r="B95" s="114"/>
      <c r="C95" s="114"/>
      <c r="D95" s="114"/>
      <c r="E95" s="114"/>
    </row>
    <row r="96">
      <c r="A96" s="114"/>
      <c r="B96" s="114"/>
      <c r="C96" s="114"/>
      <c r="D96" s="114"/>
      <c r="E96" s="114"/>
    </row>
    <row r="97">
      <c r="A97" s="114"/>
      <c r="B97" s="114"/>
      <c r="C97" s="114"/>
      <c r="D97" s="114"/>
      <c r="E97" s="114"/>
    </row>
    <row r="98">
      <c r="A98" s="114"/>
      <c r="B98" s="114"/>
      <c r="C98" s="114"/>
      <c r="D98" s="114"/>
      <c r="E98" s="114"/>
    </row>
    <row r="99">
      <c r="A99" s="114"/>
      <c r="B99" s="114"/>
      <c r="C99" s="114"/>
      <c r="D99" s="114"/>
      <c r="E99" s="114"/>
    </row>
    <row r="100">
      <c r="A100" s="114"/>
      <c r="B100" s="114"/>
      <c r="C100" s="114"/>
      <c r="D100" s="114"/>
      <c r="E100" s="114"/>
    </row>
    <row r="101">
      <c r="A101" s="114"/>
      <c r="B101" s="114"/>
      <c r="C101" s="114"/>
      <c r="D101" s="114"/>
      <c r="E101" s="114"/>
    </row>
    <row r="102">
      <c r="A102" s="114"/>
      <c r="B102" s="114"/>
      <c r="C102" s="114"/>
      <c r="D102" s="114"/>
      <c r="E102" s="114"/>
    </row>
    <row r="103">
      <c r="A103" s="114"/>
      <c r="B103" s="114"/>
      <c r="C103" s="114"/>
      <c r="D103" s="114"/>
      <c r="E103" s="114"/>
    </row>
    <row r="104">
      <c r="A104" s="114"/>
      <c r="B104" s="114"/>
      <c r="C104" s="114"/>
      <c r="D104" s="114"/>
      <c r="E104" s="114"/>
    </row>
    <row r="105">
      <c r="A105" s="114"/>
      <c r="B105" s="114"/>
      <c r="C105" s="114"/>
      <c r="D105" s="114"/>
      <c r="E105" s="114"/>
    </row>
    <row r="106">
      <c r="A106" s="114"/>
      <c r="B106" s="114"/>
      <c r="C106" s="114"/>
      <c r="D106" s="114"/>
      <c r="E106" s="114"/>
    </row>
    <row r="107">
      <c r="A107" s="114"/>
      <c r="B107" s="114"/>
      <c r="C107" s="114"/>
      <c r="D107" s="114"/>
      <c r="E107" s="114"/>
    </row>
    <row r="108">
      <c r="A108" s="114"/>
      <c r="B108" s="114"/>
      <c r="C108" s="114"/>
      <c r="D108" s="114"/>
      <c r="E108" s="114"/>
    </row>
    <row r="109">
      <c r="A109" s="114"/>
      <c r="B109" s="114"/>
      <c r="C109" s="114"/>
      <c r="D109" s="114"/>
      <c r="E109" s="114"/>
    </row>
    <row r="110">
      <c r="A110" s="114"/>
      <c r="B110" s="114"/>
      <c r="C110" s="114"/>
      <c r="D110" s="114"/>
      <c r="E110" s="114"/>
    </row>
    <row r="111">
      <c r="A111" s="114"/>
      <c r="B111" s="114"/>
      <c r="C111" s="114"/>
      <c r="D111" s="114"/>
      <c r="E111" s="114"/>
    </row>
    <row r="112">
      <c r="A112" s="114"/>
      <c r="B112" s="114"/>
      <c r="C112" s="114"/>
      <c r="D112" s="114"/>
      <c r="E112" s="114"/>
    </row>
    <row r="113">
      <c r="A113" s="114"/>
      <c r="B113" s="114"/>
      <c r="C113" s="114"/>
      <c r="D113" s="114"/>
      <c r="E113" s="114"/>
    </row>
    <row r="114">
      <c r="A114" s="114"/>
    </row>
    <row r="115">
      <c r="A115" s="114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5.5"/>
    <col customWidth="1" min="2" max="2" width="25.13"/>
    <col customWidth="1" min="3" max="3" width="16.13"/>
    <col customWidth="1" min="4" max="4" width="15.13"/>
    <col customWidth="1" min="5" max="5" width="14.38"/>
    <col customWidth="1" min="6" max="6" width="20.0"/>
    <col customWidth="1" min="7" max="7" width="23.5"/>
    <col customWidth="1" min="14" max="14" width="26.88"/>
  </cols>
  <sheetData>
    <row r="1">
      <c r="A1" s="115" t="s">
        <v>160</v>
      </c>
      <c r="B1" s="116" t="str">
        <f>Charts!A1</f>
        <v>Model</v>
      </c>
      <c r="C1" s="116" t="str">
        <f>Charts!D1</f>
        <v>Points (considering 
engine power)</v>
      </c>
      <c r="D1" s="116" t="str">
        <f>Charts!E1</f>
        <v>Points (neglecting 
engine power)</v>
      </c>
      <c r="E1" s="116" t="str">
        <f>Charts!B1</f>
        <v>Price in Germany 
[Euros]</v>
      </c>
      <c r="F1" s="117" t="str">
        <f>Charts!C1</f>
        <v>Price-Performance-Ratio 
[Euros/Points]</v>
      </c>
      <c r="G1" s="111" t="str">
        <f t="shared" ref="G1:G56" si="1">B1</f>
        <v>Model</v>
      </c>
      <c r="H1" s="111" t="str">
        <f>Data!D63</f>
        <v>Engine power 
[bhp]</v>
      </c>
      <c r="I1" s="111" t="str">
        <f>Data!Q63</f>
        <v>Dry weight 
[kg]</v>
      </c>
      <c r="J1" s="111" t="str">
        <f>Data!S63</f>
        <v>Load capacity
[kg]</v>
      </c>
      <c r="K1" s="111" t="str">
        <f>Data!V63</f>
        <v>Avg. suspension travel 
[mm]</v>
      </c>
      <c r="L1" s="111" t="str">
        <f>Data!Y63</f>
        <v>Economy - Fuel 
consumption [l/100 km]</v>
      </c>
      <c r="M1" s="111" t="str">
        <f>Data!Z63</f>
        <v>Mileage
 [km/tank]</v>
      </c>
      <c r="N1" s="111" t="str">
        <f>Data!AD63</f>
        <v>Model</v>
      </c>
      <c r="O1" s="111" t="str">
        <f>Data!AE63</f>
        <v/>
      </c>
    </row>
    <row r="2">
      <c r="A2" s="118">
        <v>1.0</v>
      </c>
      <c r="B2" s="119" t="str">
        <f>Data!A65</f>
        <v>AKT TT 250 Adventour / CSC RX3 Adventure / Zongshen RX3</v>
      </c>
      <c r="C2" s="120">
        <f>Data!AA65</f>
        <v>56.06003744</v>
      </c>
      <c r="D2" s="120">
        <f>Data!AB65</f>
        <v>60.50648747</v>
      </c>
      <c r="E2" s="119">
        <f>Data!AA3</f>
        <v>2880</v>
      </c>
      <c r="F2" s="121">
        <f>Data!AC65</f>
        <v>47.59820178</v>
      </c>
      <c r="G2" s="112" t="str">
        <f t="shared" si="1"/>
        <v>AKT TT 250 Adventour / CSC RX3 Adventure / Zongshen RX3</v>
      </c>
      <c r="H2" s="98">
        <f>Data!D65</f>
        <v>42.70280332</v>
      </c>
      <c r="I2" s="98">
        <f>Data!Q65</f>
        <v>65.66666667</v>
      </c>
      <c r="J2" s="98">
        <f>Data!S65</f>
        <v>66.53225806</v>
      </c>
      <c r="K2" s="98">
        <f>Data!V65</f>
        <v>43.31210191</v>
      </c>
      <c r="L2" s="98">
        <f>Data!Y65</f>
        <v>75</v>
      </c>
      <c r="M2" s="98">
        <f>Data!Z65</f>
        <v>57.14285714</v>
      </c>
      <c r="N2" s="112" t="str">
        <f>Data!AD65</f>
        <v>AKT TT 250 Adventour / CSC RX3 Adventure / Zongshen RX3</v>
      </c>
      <c r="O2" s="112" t="str">
        <f>Data!AE65</f>
        <v/>
      </c>
    </row>
    <row r="3">
      <c r="A3" s="118">
        <v>2.0</v>
      </c>
      <c r="B3" s="119" t="str">
        <f>Data!A82</f>
        <v>Honda XRE 300 ABS</v>
      </c>
      <c r="C3" s="120">
        <f>Data!AA82</f>
        <v>62.96346621</v>
      </c>
      <c r="D3" s="120">
        <f>Data!AB82</f>
        <v>68.25331605</v>
      </c>
      <c r="E3" s="119">
        <f>Data!AA20</f>
        <v>4600</v>
      </c>
      <c r="F3" s="121">
        <f>Data!AC82</f>
        <v>67.39599284</v>
      </c>
      <c r="G3" s="112" t="str">
        <f t="shared" si="1"/>
        <v>Honda XRE 300 ABS</v>
      </c>
      <c r="H3" s="98">
        <f>Data!D82</f>
        <v>43.21628233</v>
      </c>
      <c r="I3" s="98">
        <f>Data!Q82</f>
        <v>66.55405405</v>
      </c>
      <c r="J3" s="98">
        <f>Data!S82</f>
        <v>62.5</v>
      </c>
      <c r="K3" s="98">
        <f>Data!V82</f>
        <v>74.84076433</v>
      </c>
      <c r="L3" s="98">
        <f>Data!Y82</f>
        <v>85.71428571</v>
      </c>
      <c r="M3" s="98">
        <f>Data!Z82</f>
        <v>55.51020408</v>
      </c>
      <c r="N3" s="112" t="str">
        <f>Data!AD82</f>
        <v>Honda XRE 300 ABS</v>
      </c>
      <c r="O3" s="112" t="str">
        <f>Data!AE82</f>
        <v/>
      </c>
    </row>
    <row r="4">
      <c r="A4" s="118">
        <v>3.0</v>
      </c>
      <c r="B4" s="122" t="str">
        <f>Data!A84</f>
        <v>Honda NX4 Falcon</v>
      </c>
      <c r="C4" s="123">
        <f>Data!AA84</f>
        <v>63.08522789</v>
      </c>
      <c r="D4" s="123">
        <f>Data!AB84</f>
        <v>67.62094375</v>
      </c>
      <c r="E4" s="122">
        <f>Data!AA22</f>
        <v>4600</v>
      </c>
      <c r="F4" s="124">
        <f>Data!AC84</f>
        <v>68.02626146</v>
      </c>
      <c r="G4" s="125" t="str">
        <f t="shared" si="1"/>
        <v>Honda NX4 Falcon</v>
      </c>
      <c r="H4" s="126">
        <f>Data!D84</f>
        <v>47.4341649</v>
      </c>
      <c r="I4" s="126">
        <f>Data!Q84</f>
        <v>65.23178808</v>
      </c>
      <c r="J4" s="126">
        <f>Data!S84</f>
        <v>62.5</v>
      </c>
      <c r="K4" s="126">
        <f>Data!V84</f>
        <v>66.08280255</v>
      </c>
      <c r="L4" s="126">
        <f>Data!Y84</f>
        <v>85.71428571</v>
      </c>
      <c r="M4" s="126">
        <f>Data!Z84</f>
        <v>61.2244898</v>
      </c>
      <c r="N4" s="125" t="str">
        <f>Data!AD84</f>
        <v>Honda NX4 Falcon</v>
      </c>
      <c r="O4" s="125" t="str">
        <f>Data!AE84</f>
        <v/>
      </c>
      <c r="P4" s="125"/>
      <c r="Q4" s="125"/>
      <c r="R4" s="125"/>
      <c r="S4" s="125"/>
      <c r="T4" s="125"/>
    </row>
    <row r="5">
      <c r="A5" s="118">
        <v>4.0</v>
      </c>
      <c r="B5" s="119" t="str">
        <f>Data!A114</f>
        <v>Yamaha XT 250 (USA 2020)</v>
      </c>
      <c r="C5" s="120">
        <f>Data!AA114</f>
        <v>60.51113841</v>
      </c>
      <c r="D5" s="120">
        <f>Data!AB114</f>
        <v>67.7938422</v>
      </c>
      <c r="E5" s="119">
        <f>Data!AA52</f>
        <v>4700</v>
      </c>
      <c r="F5" s="121">
        <f>Data!AC114</f>
        <v>69.32783049</v>
      </c>
      <c r="G5" s="112" t="str">
        <f t="shared" si="1"/>
        <v>Yamaha XT 250 (USA 2020)</v>
      </c>
      <c r="H5" s="98">
        <f>Data!D114</f>
        <v>34.5134245</v>
      </c>
      <c r="I5" s="98">
        <f>Data!Q114</f>
        <v>78.55804123</v>
      </c>
      <c r="J5" s="98">
        <f>Data!S114</f>
        <v>64.51612903</v>
      </c>
      <c r="K5" s="98">
        <f>Data!V114</f>
        <v>64.64968153</v>
      </c>
      <c r="L5" s="98">
        <f>Data!Y114</f>
        <v>96.77419355</v>
      </c>
      <c r="M5" s="98">
        <f>Data!Z114</f>
        <v>45.16129032</v>
      </c>
      <c r="N5" s="112" t="str">
        <f>Data!AD114</f>
        <v>Yamaha XT 250 (USA 2020)</v>
      </c>
      <c r="O5" s="112" t="str">
        <f>Data!AE114</f>
        <v/>
      </c>
    </row>
    <row r="6">
      <c r="A6" s="118">
        <v>5.0</v>
      </c>
      <c r="B6" s="119" t="str">
        <f>Data!A100</f>
        <v>Royal Enfield Himalayan (BS VI)</v>
      </c>
      <c r="C6" s="120">
        <f>Data!AA100</f>
        <v>62.02805804</v>
      </c>
      <c r="D6" s="120">
        <f>Data!AB100</f>
        <v>67.29753773</v>
      </c>
      <c r="E6" s="119">
        <f>Data!AA38</f>
        <v>4700</v>
      </c>
      <c r="F6" s="121">
        <f>Data!AC100</f>
        <v>69.83910791</v>
      </c>
      <c r="G6" s="112" t="str">
        <f t="shared" si="1"/>
        <v>Royal Enfield Himalayan (BS VI)</v>
      </c>
      <c r="H6" s="98">
        <f>Data!D100</f>
        <v>42.44373438</v>
      </c>
      <c r="I6" s="98">
        <f>Data!Q100</f>
        <v>53.24324324</v>
      </c>
      <c r="J6" s="98">
        <f>Data!S100</f>
        <v>72.58064516</v>
      </c>
      <c r="K6" s="98">
        <f>Data!V100</f>
        <v>60.50955414</v>
      </c>
      <c r="L6" s="98">
        <f>Data!Y100</f>
        <v>90.90909091</v>
      </c>
      <c r="M6" s="98">
        <f>Data!Z100</f>
        <v>64.93506494</v>
      </c>
      <c r="N6" s="112" t="str">
        <f>Data!AD100</f>
        <v>Royal Enfield Himalayan (BS VI)</v>
      </c>
      <c r="O6" s="112" t="str">
        <f>Data!AE100</f>
        <v/>
      </c>
    </row>
    <row r="7">
      <c r="A7" s="118">
        <v>6.0</v>
      </c>
      <c r="B7" s="119" t="str">
        <f>Data!A122</f>
        <v>Zontes 310-T2</v>
      </c>
      <c r="C7" s="120">
        <f>Data!AA122</f>
        <v>62.61872443</v>
      </c>
      <c r="D7" s="120">
        <f>Data!AB122</f>
        <v>65.57738864</v>
      </c>
      <c r="E7" s="119">
        <f>Data!AA60</f>
        <v>4990</v>
      </c>
      <c r="F7" s="121">
        <f>Data!AC122</f>
        <v>76.09330142</v>
      </c>
      <c r="G7" s="112" t="str">
        <f t="shared" si="1"/>
        <v>Zontes 310-T2</v>
      </c>
      <c r="H7" s="98">
        <f>Data!D122</f>
        <v>50.72996562</v>
      </c>
      <c r="I7" s="98">
        <f>Data!Q122</f>
        <v>66.10738255</v>
      </c>
      <c r="J7" s="98">
        <f>Data!S122</f>
        <v>64.51612903</v>
      </c>
      <c r="K7" s="98">
        <f>Data!V122</f>
        <v>57.32484076</v>
      </c>
      <c r="L7" s="98">
        <f>Data!Y122</f>
        <v>83.33333333</v>
      </c>
      <c r="M7" s="98">
        <f>Data!Z122</f>
        <v>59.52380952</v>
      </c>
      <c r="N7" s="112" t="str">
        <f>Data!AD122</f>
        <v>Zontes 310-T2</v>
      </c>
      <c r="O7" s="112" t="str">
        <f>Data!AE122</f>
        <v/>
      </c>
    </row>
    <row r="8">
      <c r="A8" s="118">
        <v>7.0</v>
      </c>
      <c r="B8" s="119" t="str">
        <f>Data!A90</f>
        <v>Kawasaki KLX 250</v>
      </c>
      <c r="C8" s="120">
        <f>Data!AA90</f>
        <v>60.34771813</v>
      </c>
      <c r="D8" s="120">
        <f>Data!AB90</f>
        <v>65.36706943</v>
      </c>
      <c r="E8" s="119">
        <f>Data!AA28</f>
        <v>5000</v>
      </c>
      <c r="F8" s="121">
        <f>Data!AC90</f>
        <v>76.49111462</v>
      </c>
      <c r="G8" s="112" t="str">
        <f t="shared" si="1"/>
        <v>Kawasaki KLX 250</v>
      </c>
      <c r="H8" s="98">
        <f>Data!D90</f>
        <v>40.21998333</v>
      </c>
      <c r="I8" s="98">
        <f>Data!Q90</f>
        <v>74.17029047</v>
      </c>
      <c r="J8" s="98">
        <f>Data!S90</f>
        <v>72.98387097</v>
      </c>
      <c r="K8" s="98">
        <f>Data!V90</f>
        <v>77.22929936</v>
      </c>
      <c r="L8" s="98">
        <f>Data!Y90</f>
        <v>88.23529412</v>
      </c>
      <c r="M8" s="98">
        <f>Data!Z90</f>
        <v>32.35294118</v>
      </c>
      <c r="N8" s="112" t="str">
        <f>Data!AD90</f>
        <v>Kawasaki KLX 250</v>
      </c>
      <c r="O8" s="112" t="str">
        <f>Data!AE90</f>
        <v/>
      </c>
    </row>
    <row r="9">
      <c r="A9" s="118">
        <v>8.0</v>
      </c>
      <c r="B9" s="119" t="str">
        <f>Data!A79</f>
        <v>Honda CRF 250 L</v>
      </c>
      <c r="C9" s="120">
        <f>Data!AA79</f>
        <v>60.13154133</v>
      </c>
      <c r="D9" s="120">
        <f>Data!AB79</f>
        <v>64.23193308</v>
      </c>
      <c r="E9" s="119">
        <f>Data!AA17</f>
        <v>5600</v>
      </c>
      <c r="F9" s="121">
        <f>Data!AC79</f>
        <v>87.18404898</v>
      </c>
      <c r="G9" s="112" t="str">
        <f t="shared" si="1"/>
        <v>Honda CRF 250 L</v>
      </c>
      <c r="H9" s="98">
        <f>Data!D79</f>
        <v>42.87464629</v>
      </c>
      <c r="I9" s="98">
        <f>Data!Q79</f>
        <v>69.95614424</v>
      </c>
      <c r="J9" s="98">
        <f>Data!S79</f>
        <v>64.11290323</v>
      </c>
      <c r="K9" s="98">
        <f>Data!V79</f>
        <v>78.02547771</v>
      </c>
      <c r="L9" s="98">
        <f>Data!Y79</f>
        <v>92.30769231</v>
      </c>
      <c r="M9" s="98">
        <f>Data!Z79</f>
        <v>33.84615385</v>
      </c>
      <c r="N9" s="112" t="str">
        <f>Data!AD79</f>
        <v>Honda CRF 250 L</v>
      </c>
      <c r="O9" s="112" t="str">
        <f>Data!AE79</f>
        <v/>
      </c>
    </row>
    <row r="10">
      <c r="A10" s="118">
        <v>9.0</v>
      </c>
      <c r="B10" s="119" t="str">
        <f>Data!A93</f>
        <v>KTM 390 Adventure</v>
      </c>
      <c r="C10" s="120">
        <f>Data!AA93</f>
        <v>65.38666139</v>
      </c>
      <c r="D10" s="120">
        <f>Data!AB93</f>
        <v>67.77814709</v>
      </c>
      <c r="E10" s="119">
        <f>Data!AA31</f>
        <v>6195</v>
      </c>
      <c r="F10" s="121">
        <f>Data!AC93</f>
        <v>91.40114131</v>
      </c>
      <c r="G10" s="112" t="str">
        <f t="shared" si="1"/>
        <v>KTM 390 Adventure</v>
      </c>
      <c r="H10" s="98">
        <f>Data!D93</f>
        <v>56.8796459</v>
      </c>
      <c r="I10" s="98">
        <f>Data!Q93</f>
        <v>62.34177215</v>
      </c>
      <c r="J10" s="98">
        <f>Data!S93</f>
        <v>81.85483871</v>
      </c>
      <c r="K10" s="98">
        <f>Data!V93</f>
        <v>55.25477707</v>
      </c>
      <c r="L10" s="98">
        <f>Data!Y93</f>
        <v>85.71428571</v>
      </c>
      <c r="M10" s="98">
        <f>Data!Z93</f>
        <v>59.18367347</v>
      </c>
      <c r="N10" s="112" t="str">
        <f>Data!AD93</f>
        <v>KTM 390 Adventure</v>
      </c>
      <c r="O10" s="112" t="str">
        <f>Data!AE93</f>
        <v/>
      </c>
    </row>
    <row r="11">
      <c r="A11" s="118">
        <v>10.0</v>
      </c>
      <c r="B11" s="119" t="str">
        <f>Data!A91</f>
        <v>Kawasaki Versys X-300</v>
      </c>
      <c r="C11" s="120">
        <f>Data!AA91</f>
        <v>59.94424649</v>
      </c>
      <c r="D11" s="120">
        <f>Data!AB91</f>
        <v>61.44060415</v>
      </c>
      <c r="E11" s="119">
        <f>Data!AA29</f>
        <v>5795</v>
      </c>
      <c r="F11" s="121">
        <f>Data!AC91</f>
        <v>94.31873401</v>
      </c>
      <c r="G11" s="112" t="str">
        <f t="shared" si="1"/>
        <v>Kawasaki Versys X-300</v>
      </c>
      <c r="H11" s="98">
        <f>Data!D91</f>
        <v>54.23261445</v>
      </c>
      <c r="I11" s="98">
        <f>Data!Q91</f>
        <v>60.23543801</v>
      </c>
      <c r="J11" s="98">
        <f>Data!S91</f>
        <v>68.5483871</v>
      </c>
      <c r="K11" s="98">
        <f>Data!V91</f>
        <v>44.26751592</v>
      </c>
      <c r="L11" s="98">
        <f>Data!Y91</f>
        <v>76.92307692</v>
      </c>
      <c r="M11" s="98">
        <f>Data!Z91</f>
        <v>62.27106227</v>
      </c>
      <c r="N11" s="112" t="str">
        <f>Data!AD91</f>
        <v>Kawasaki Versys X-300</v>
      </c>
      <c r="O11" s="112" t="str">
        <f>Data!AE91</f>
        <v/>
      </c>
    </row>
    <row r="12">
      <c r="A12" s="118">
        <v>11.0</v>
      </c>
      <c r="B12" s="119" t="str">
        <f>Data!A102</f>
        <v>Suzuki DR-Z400S (USA 2020)</v>
      </c>
      <c r="C12" s="120">
        <f>Data!AA102</f>
        <v>62.82724328</v>
      </c>
      <c r="D12" s="120">
        <f>Data!AB102</f>
        <v>65.25337969</v>
      </c>
      <c r="E12" s="119">
        <f>Data!AA40</f>
        <v>6200</v>
      </c>
      <c r="F12" s="121">
        <f>Data!AC102</f>
        <v>95.01423573</v>
      </c>
      <c r="G12" s="112" t="str">
        <f t="shared" si="1"/>
        <v>Suzuki DR-Z400S (USA 2020)</v>
      </c>
      <c r="H12" s="98">
        <f>Data!D102</f>
        <v>54.23261445</v>
      </c>
      <c r="I12" s="98">
        <f>Data!Q102</f>
        <v>74.62121212</v>
      </c>
      <c r="J12" s="98">
        <f>Data!S102</f>
        <v>77.01612903</v>
      </c>
      <c r="K12" s="98">
        <f>Data!V102</f>
        <v>92.99363057</v>
      </c>
      <c r="L12" s="98">
        <f>Data!Y102</f>
        <v>68.18181818</v>
      </c>
      <c r="M12" s="98">
        <f>Data!Z102</f>
        <v>32.46753247</v>
      </c>
      <c r="N12" s="112" t="str">
        <f>Data!AD102</f>
        <v>Suzuki DR-Z400S (USA 2020)</v>
      </c>
      <c r="O12" s="112" t="str">
        <f>Data!AE102</f>
        <v/>
      </c>
    </row>
    <row r="13">
      <c r="A13" s="118">
        <v>12.0</v>
      </c>
      <c r="B13" s="119" t="str">
        <f>Data!A80</f>
        <v>Honda CRF 250 Rally</v>
      </c>
      <c r="C13" s="120">
        <f>Data!AA80</f>
        <v>62.67362811</v>
      </c>
      <c r="D13" s="120">
        <f>Data!AB80</f>
        <v>67.61414479</v>
      </c>
      <c r="E13" s="119">
        <f>Data!AA18</f>
        <v>6500</v>
      </c>
      <c r="F13" s="121">
        <f>Data!AC80</f>
        <v>96.1337309</v>
      </c>
      <c r="G13" s="112" t="str">
        <f t="shared" si="1"/>
        <v>Honda CRF 250 Rally</v>
      </c>
      <c r="H13" s="98">
        <f>Data!D80</f>
        <v>42.87464629</v>
      </c>
      <c r="I13" s="98">
        <f>Data!Q80</f>
        <v>65.58686931</v>
      </c>
      <c r="J13" s="98">
        <f>Data!S80</f>
        <v>64.11290323</v>
      </c>
      <c r="K13" s="98">
        <f>Data!V80</f>
        <v>82.00636943</v>
      </c>
      <c r="L13" s="98">
        <f>Data!Y80</f>
        <v>92.30769231</v>
      </c>
      <c r="M13" s="98">
        <f>Data!Z80</f>
        <v>44.3956044</v>
      </c>
      <c r="N13" s="112" t="str">
        <f>Data!AD80</f>
        <v>Honda CRF 250 Rally</v>
      </c>
      <c r="O13" s="112" t="str">
        <f>Data!AE80</f>
        <v/>
      </c>
    </row>
    <row r="14">
      <c r="A14" s="118">
        <v>13.0</v>
      </c>
      <c r="B14" s="119" t="str">
        <f>Data!A103</f>
        <v>Suzuki DR 650 S (USA 2019)</v>
      </c>
      <c r="C14" s="120">
        <f>Data!AA103</f>
        <v>60.62164733</v>
      </c>
      <c r="D14" s="120">
        <f>Data!AB103</f>
        <v>62.35048779</v>
      </c>
      <c r="E14" s="119">
        <f>Data!AA41</f>
        <v>6000</v>
      </c>
      <c r="F14" s="121">
        <f>Data!AC103</f>
        <v>96.23020144</v>
      </c>
      <c r="G14" s="112" t="str">
        <f t="shared" si="1"/>
        <v>Suzuki DR 650 S (USA 2019)</v>
      </c>
      <c r="H14" s="98">
        <f>Data!D103</f>
        <v>56.8796459</v>
      </c>
      <c r="I14" s="98">
        <f>Data!Q103</f>
        <v>67.00680272</v>
      </c>
      <c r="J14" s="98">
        <f>Data!S103</f>
        <v>76.20967742</v>
      </c>
      <c r="K14" s="98">
        <f>Data!V103</f>
        <v>82.80254777</v>
      </c>
      <c r="L14" s="98">
        <f>Data!Y103</f>
        <v>60</v>
      </c>
      <c r="M14" s="98">
        <f>Data!Z103</f>
        <v>37.14285714</v>
      </c>
      <c r="N14" s="112" t="str">
        <f>Data!AD103</f>
        <v>Suzuki DR 650 S (USA 2019)</v>
      </c>
      <c r="O14" s="112" t="str">
        <f>Data!AE103</f>
        <v/>
      </c>
    </row>
    <row r="15">
      <c r="A15" s="118">
        <v>14.0</v>
      </c>
      <c r="B15" s="119" t="str">
        <f>Data!A67</f>
        <v>BMW G 310 GS</v>
      </c>
      <c r="C15" s="120">
        <f>Data!AA67</f>
        <v>60.16551047</v>
      </c>
      <c r="D15" s="120">
        <f>Data!AB67</f>
        <v>62.43579725</v>
      </c>
      <c r="E15" s="119">
        <f>Data!AA5</f>
        <v>6050</v>
      </c>
      <c r="F15" s="121">
        <f>Data!AC67</f>
        <v>96.89953946</v>
      </c>
      <c r="G15" s="112" t="str">
        <f t="shared" si="1"/>
        <v>BMW G 310 GS</v>
      </c>
      <c r="H15" s="98">
        <f>Data!D67</f>
        <v>50</v>
      </c>
      <c r="I15" s="98">
        <f>Data!Q67</f>
        <v>60.77433287</v>
      </c>
      <c r="J15" s="98">
        <f>Data!S67</f>
        <v>70.76612903</v>
      </c>
      <c r="K15" s="98">
        <f>Data!V67</f>
        <v>57.32484076</v>
      </c>
      <c r="L15" s="98">
        <f>Data!Y67</f>
        <v>85.71428571</v>
      </c>
      <c r="M15" s="98">
        <f>Data!Z67</f>
        <v>44.89795918</v>
      </c>
      <c r="N15" s="112" t="str">
        <f>Data!AD67</f>
        <v>BMW G 310 GS</v>
      </c>
      <c r="O15" s="112" t="str">
        <f>Data!AE67</f>
        <v/>
      </c>
    </row>
    <row r="16">
      <c r="A16" s="118">
        <v>15.0</v>
      </c>
      <c r="B16" s="119" t="str">
        <f>Data!A66</f>
        <v>Beta Alp 4.0</v>
      </c>
      <c r="C16" s="120">
        <f>Data!AA66</f>
        <v>55.75972511</v>
      </c>
      <c r="D16" s="120">
        <f>Data!AB66</f>
        <v>58.80650062</v>
      </c>
      <c r="E16" s="119">
        <f>Data!AA4</f>
        <v>5900</v>
      </c>
      <c r="F16" s="121">
        <f>Data!AC66</f>
        <v>100.3290442</v>
      </c>
      <c r="G16" s="112" t="str">
        <f t="shared" si="1"/>
        <v>Beta Alp 4.0</v>
      </c>
      <c r="H16" s="98">
        <f>Data!D66</f>
        <v>44.55663943</v>
      </c>
      <c r="I16" s="98">
        <f>Data!Q66</f>
        <v>74.06015038</v>
      </c>
      <c r="J16" s="98">
        <f>Data!S66</f>
        <v>66.53225806</v>
      </c>
      <c r="K16" s="98">
        <f>Data!V66</f>
        <v>70.06369427</v>
      </c>
      <c r="L16" s="98">
        <f>Data!Y66</f>
        <v>63.82978723</v>
      </c>
      <c r="M16" s="98">
        <f>Data!Z66</f>
        <v>31.91489362</v>
      </c>
      <c r="N16" s="112" t="str">
        <f>Data!AD66</f>
        <v>Beta Alp 4.0</v>
      </c>
      <c r="O16" s="112" t="str">
        <f>Data!AE66</f>
        <v/>
      </c>
    </row>
    <row r="17">
      <c r="A17" s="118">
        <v>16.0</v>
      </c>
      <c r="B17" s="122" t="str">
        <f>Data!A112</f>
        <v>Yamaha WR 250 R</v>
      </c>
      <c r="C17" s="123">
        <f>Data!AA112</f>
        <v>63.95014048</v>
      </c>
      <c r="D17" s="123">
        <f>Data!AB112</f>
        <v>68.09520137</v>
      </c>
      <c r="E17" s="122">
        <f>Data!AA50</f>
        <v>7000</v>
      </c>
      <c r="F17" s="124">
        <f>Data!AC112</f>
        <v>102.7972582</v>
      </c>
      <c r="G17" s="125" t="str">
        <f t="shared" si="1"/>
        <v>Yamaha WR 250 R</v>
      </c>
      <c r="H17" s="126">
        <f>Data!D112</f>
        <v>47.51160849</v>
      </c>
      <c r="I17" s="126">
        <f>Data!Q112</f>
        <v>78.17460317</v>
      </c>
      <c r="J17" s="126">
        <f>Data!S112</f>
        <v>77.82258065</v>
      </c>
      <c r="K17" s="126">
        <f>Data!V112</f>
        <v>85.98726115</v>
      </c>
      <c r="L17" s="126">
        <f>Data!Y112</f>
        <v>85.71428571</v>
      </c>
      <c r="M17" s="126">
        <f>Data!Z112</f>
        <v>32.65306122</v>
      </c>
      <c r="N17" s="125" t="str">
        <f>Data!AD112</f>
        <v>Yamaha WR 250 R</v>
      </c>
      <c r="O17" s="125" t="str">
        <f>Data!AE112</f>
        <v/>
      </c>
      <c r="P17" s="125"/>
      <c r="Q17" s="125"/>
      <c r="R17" s="125"/>
      <c r="S17" s="125"/>
      <c r="T17" s="125"/>
    </row>
    <row r="18">
      <c r="A18" s="118">
        <v>17.0</v>
      </c>
      <c r="B18" s="119" t="str">
        <f>Data!A86</f>
        <v>Honda CB 500 X</v>
      </c>
      <c r="C18" s="120">
        <f>Data!AA86</f>
        <v>64.04388647</v>
      </c>
      <c r="D18" s="120">
        <f>Data!AB86</f>
        <v>65.75549142</v>
      </c>
      <c r="E18" s="119">
        <f>Data!AA24</f>
        <v>6990</v>
      </c>
      <c r="F18" s="121">
        <f>Data!AC86</f>
        <v>106.3029087</v>
      </c>
      <c r="G18" s="112" t="str">
        <f t="shared" si="1"/>
        <v>Honda CB 500 X</v>
      </c>
      <c r="H18" s="98">
        <f>Data!D86</f>
        <v>59.40885258</v>
      </c>
      <c r="I18" s="98">
        <f>Data!Q86</f>
        <v>55.33707865</v>
      </c>
      <c r="J18" s="98">
        <f>Data!S86</f>
        <v>74.59677419</v>
      </c>
      <c r="K18" s="98">
        <f>Data!V86</f>
        <v>45.38216561</v>
      </c>
      <c r="L18" s="98">
        <f>Data!Y86</f>
        <v>88.23529412</v>
      </c>
      <c r="M18" s="98">
        <f>Data!Z86</f>
        <v>74.3697479</v>
      </c>
      <c r="N18" s="112" t="str">
        <f>Data!AD86</f>
        <v>Honda CB 500 X</v>
      </c>
      <c r="O18" s="112" t="str">
        <f>Data!AE86</f>
        <v/>
      </c>
    </row>
    <row r="19">
      <c r="A19" s="118">
        <v>18.0</v>
      </c>
      <c r="B19" s="119" t="str">
        <f>Data!A107</f>
        <v>SWM Superdual X</v>
      </c>
      <c r="C19" s="120">
        <f>Data!AA107</f>
        <v>67.00909584</v>
      </c>
      <c r="D19" s="120">
        <f>Data!AB107</f>
        <v>68.60974513</v>
      </c>
      <c r="E19" s="119">
        <f>Data!AA45</f>
        <v>7580</v>
      </c>
      <c r="F19" s="121">
        <f>Data!AC107</f>
        <v>110.4799323</v>
      </c>
      <c r="G19" s="112" t="str">
        <f t="shared" si="1"/>
        <v>SWM Superdual X</v>
      </c>
      <c r="H19" s="98">
        <f>Data!D107</f>
        <v>63.01260378</v>
      </c>
      <c r="I19" s="98">
        <f>Data!Q107</f>
        <v>58.28402367</v>
      </c>
      <c r="J19" s="98">
        <f>Data!S107</f>
        <v>100</v>
      </c>
      <c r="K19" s="98">
        <f>Data!V107</f>
        <v>68.47133758</v>
      </c>
      <c r="L19" s="98">
        <f>Data!Y107</f>
        <v>66.66666667</v>
      </c>
      <c r="M19" s="98">
        <f>Data!Z107</f>
        <v>57.14285714</v>
      </c>
      <c r="N19" s="112" t="str">
        <f>Data!AD107</f>
        <v>SWM Superdual X</v>
      </c>
      <c r="O19" s="112" t="str">
        <f>Data!AE107</f>
        <v/>
      </c>
    </row>
    <row r="20">
      <c r="A20" s="118">
        <v>19.0</v>
      </c>
      <c r="B20" s="119" t="str">
        <f>Data!A78</f>
        <v>Fantic Caballero Rally 500</v>
      </c>
      <c r="C20" s="120">
        <f>Data!AA78</f>
        <v>62.60886068</v>
      </c>
      <c r="D20" s="120">
        <f>Data!AB78</f>
        <v>64.6898879</v>
      </c>
      <c r="E20" s="119">
        <f>Data!AA16</f>
        <v>7190</v>
      </c>
      <c r="F20" s="121">
        <f>Data!AC78</f>
        <v>111.1456556</v>
      </c>
      <c r="G20" s="112" t="str">
        <f t="shared" si="1"/>
        <v>Fantic Caballero Rally 500</v>
      </c>
      <c r="H20" s="98">
        <f>Data!D78</f>
        <v>54.23261445</v>
      </c>
      <c r="I20" s="98">
        <f>Data!Q78</f>
        <v>65.66666667</v>
      </c>
      <c r="J20" s="98">
        <f>Data!S78</f>
        <v>64.51612903</v>
      </c>
      <c r="K20" s="98">
        <f>Data!V78</f>
        <v>63.69426752</v>
      </c>
      <c r="L20" s="98">
        <f>Data!Y78</f>
        <v>85.71428571</v>
      </c>
      <c r="M20" s="98">
        <f>Data!Z78</f>
        <v>48.97959184</v>
      </c>
      <c r="N20" s="112" t="str">
        <f>Data!AD78</f>
        <v>Fantic Caballero Rally 500</v>
      </c>
      <c r="O20" s="112" t="str">
        <f>Data!AE78</f>
        <v/>
      </c>
    </row>
    <row r="21">
      <c r="A21" s="118">
        <v>20.0</v>
      </c>
      <c r="B21" s="122" t="str">
        <f>Data!A70</f>
        <v>BMW G 650 XCountry (2006)</v>
      </c>
      <c r="C21" s="123">
        <f>Data!AA70</f>
        <v>60.53650509</v>
      </c>
      <c r="D21" s="123">
        <f>Data!AB70</f>
        <v>60.44531935</v>
      </c>
      <c r="E21" s="122">
        <f>Data!AA8</f>
        <v>6900</v>
      </c>
      <c r="F21" s="124">
        <f>Data!AC70</f>
        <v>114.1527594</v>
      </c>
      <c r="G21" s="125" t="str">
        <f t="shared" si="1"/>
        <v>BMW G 650 XCountry (2006)</v>
      </c>
      <c r="H21" s="126">
        <f>Data!D70</f>
        <v>62.42642728</v>
      </c>
      <c r="I21" s="126">
        <f>Data!Q70</f>
        <v>65.88628763</v>
      </c>
      <c r="J21" s="126">
        <f>Data!S70</f>
        <v>70.56451613</v>
      </c>
      <c r="K21" s="126">
        <f>Data!V70</f>
        <v>71.65605096</v>
      </c>
      <c r="L21" s="126">
        <f>Data!Y70</f>
        <v>73.17073171</v>
      </c>
      <c r="M21" s="126">
        <f>Data!Z70</f>
        <v>33.1010453</v>
      </c>
      <c r="N21" s="125" t="str">
        <f>Data!AD70</f>
        <v>BMW G 650 XCountry (2006)</v>
      </c>
      <c r="O21" s="125" t="str">
        <f>Data!AE70</f>
        <v/>
      </c>
      <c r="P21" s="125"/>
      <c r="Q21" s="125"/>
      <c r="R21" s="125"/>
      <c r="S21" s="125"/>
      <c r="T21" s="125"/>
    </row>
    <row r="22">
      <c r="A22" s="118">
        <v>21.0</v>
      </c>
      <c r="B22" s="122" t="str">
        <f>Data!A120</f>
        <v>Yamaha XT 660 Z Ténénré</v>
      </c>
      <c r="C22" s="123">
        <f>Data!AA120</f>
        <v>65.91640126</v>
      </c>
      <c r="D22" s="123">
        <f>Data!AB120</f>
        <v>68.46565207</v>
      </c>
      <c r="E22" s="122">
        <f>Data!AA58</f>
        <v>7995</v>
      </c>
      <c r="F22" s="124">
        <f>Data!AC120</f>
        <v>116.7738824</v>
      </c>
      <c r="G22" s="125" t="str">
        <f t="shared" si="1"/>
        <v>Yamaha XT 660 Z Ténénré</v>
      </c>
      <c r="H22" s="126">
        <f>Data!D120</f>
        <v>59.40885258</v>
      </c>
      <c r="I22" s="126">
        <f>Data!Q120</f>
        <v>53.82513661</v>
      </c>
      <c r="J22" s="126">
        <f>Data!S120</f>
        <v>76.61290323</v>
      </c>
      <c r="K22" s="126">
        <f>Data!V120</f>
        <v>65.2866242</v>
      </c>
      <c r="L22" s="126">
        <f>Data!Y120</f>
        <v>71.42857143</v>
      </c>
      <c r="M22" s="126">
        <f>Data!Z120</f>
        <v>78.23129252</v>
      </c>
      <c r="N22" s="125" t="str">
        <f>Data!AD120</f>
        <v>Yamaha XT 660 Z Ténénré</v>
      </c>
      <c r="O22" s="125" t="str">
        <f>Data!AE120</f>
        <v/>
      </c>
      <c r="P22" s="125"/>
      <c r="Q22" s="125"/>
      <c r="R22" s="125"/>
      <c r="S22" s="125"/>
      <c r="T22" s="125"/>
    </row>
    <row r="23">
      <c r="A23" s="118">
        <v>22.0</v>
      </c>
      <c r="B23" s="122" t="str">
        <f>Data!A71</f>
        <v>BMW G 650 XCountry (2009)</v>
      </c>
      <c r="C23" s="123">
        <f>Data!AA71</f>
        <v>58.72465448</v>
      </c>
      <c r="D23" s="123">
        <f>Data!AB71</f>
        <v>58.28092382</v>
      </c>
      <c r="E23" s="122">
        <f>Data!AA9</f>
        <v>6900</v>
      </c>
      <c r="F23" s="124">
        <f>Data!AC71</f>
        <v>118.3920835</v>
      </c>
      <c r="G23" s="125" t="str">
        <f t="shared" si="1"/>
        <v>BMW G 650 XCountry (2009)</v>
      </c>
      <c r="H23" s="126">
        <f>Data!D71</f>
        <v>62.42642728</v>
      </c>
      <c r="I23" s="126">
        <f>Data!Q71</f>
        <v>65.88628763</v>
      </c>
      <c r="J23" s="126">
        <f>Data!S71</f>
        <v>70.56451613</v>
      </c>
      <c r="K23" s="126">
        <f>Data!V71</f>
        <v>59.7133758</v>
      </c>
      <c r="L23" s="126">
        <f>Data!Y71</f>
        <v>73.17073171</v>
      </c>
      <c r="M23" s="126">
        <f>Data!Z71</f>
        <v>33.1010453</v>
      </c>
      <c r="N23" s="125" t="str">
        <f>Data!AD71</f>
        <v>BMW G 650 XCountry (2009)</v>
      </c>
      <c r="O23" s="125" t="str">
        <f>Data!AE71</f>
        <v/>
      </c>
      <c r="P23" s="125"/>
      <c r="Q23" s="125"/>
      <c r="R23" s="125"/>
      <c r="S23" s="125"/>
      <c r="T23" s="125"/>
    </row>
    <row r="24">
      <c r="A24" s="118">
        <v>23.0</v>
      </c>
      <c r="B24" s="122" t="str">
        <f>Data!A68</f>
        <v>BMW G 650 GS</v>
      </c>
      <c r="C24" s="123">
        <f>Data!AA68</f>
        <v>61.39416422</v>
      </c>
      <c r="D24" s="123">
        <f>Data!AB68</f>
        <v>62.32464168</v>
      </c>
      <c r="E24" s="122">
        <f>Data!AA6</f>
        <v>7400</v>
      </c>
      <c r="F24" s="124">
        <f>Data!AC68</f>
        <v>118.7331335</v>
      </c>
      <c r="G24" s="125" t="str">
        <f t="shared" si="1"/>
        <v>BMW G 650 GS</v>
      </c>
      <c r="H24" s="126">
        <f>Data!D68</f>
        <v>59.40885258</v>
      </c>
      <c r="I24" s="126">
        <f>Data!Q68</f>
        <v>55.96590909</v>
      </c>
      <c r="J24" s="126">
        <f>Data!S68</f>
        <v>75.80645161</v>
      </c>
      <c r="K24" s="126">
        <f>Data!V68</f>
        <v>53.34394904</v>
      </c>
      <c r="L24" s="126">
        <f>Data!Y68</f>
        <v>78.94736842</v>
      </c>
      <c r="M24" s="126">
        <f>Data!Z68</f>
        <v>52.63157895</v>
      </c>
      <c r="N24" s="125" t="str">
        <f>Data!AD68</f>
        <v>BMW G 650 GS</v>
      </c>
      <c r="O24" s="125" t="str">
        <f>Data!AE68</f>
        <v/>
      </c>
      <c r="P24" s="125"/>
      <c r="Q24" s="125"/>
      <c r="R24" s="125"/>
      <c r="S24" s="125"/>
      <c r="T24" s="125"/>
    </row>
    <row r="25">
      <c r="A25" s="118">
        <v>24.0</v>
      </c>
      <c r="B25" s="122" t="str">
        <f>Data!A69</f>
        <v>BMW G 650 GS Sertao</v>
      </c>
      <c r="C25" s="123">
        <f>Data!AA69</f>
        <v>63.08403078</v>
      </c>
      <c r="D25" s="123">
        <f>Data!AB69</f>
        <v>64.35342277</v>
      </c>
      <c r="E25" s="122">
        <f>Data!AA7</f>
        <v>8050</v>
      </c>
      <c r="F25" s="124">
        <f>Data!AC69</f>
        <v>125.0904716</v>
      </c>
      <c r="G25" s="125" t="str">
        <f t="shared" si="1"/>
        <v>BMW G 650 GS Sertao</v>
      </c>
      <c r="H25" s="126">
        <f>Data!D69</f>
        <v>59.40885258</v>
      </c>
      <c r="I25" s="126">
        <f>Data!Q69</f>
        <v>54.12087912</v>
      </c>
      <c r="J25" s="126">
        <f>Data!S69</f>
        <v>73.38709677</v>
      </c>
      <c r="K25" s="126">
        <f>Data!V69</f>
        <v>66.87898089</v>
      </c>
      <c r="L25" s="126">
        <f>Data!Y69</f>
        <v>78.94736842</v>
      </c>
      <c r="M25" s="126">
        <f>Data!Z69</f>
        <v>52.63157895</v>
      </c>
      <c r="N25" s="125" t="str">
        <f>Data!AD69</f>
        <v>BMW G 650 GS Sertao</v>
      </c>
      <c r="O25" s="125" t="str">
        <f>Data!AE69</f>
        <v/>
      </c>
      <c r="P25" s="125"/>
      <c r="Q25" s="125"/>
      <c r="R25" s="125"/>
      <c r="S25" s="125"/>
      <c r="T25" s="125"/>
    </row>
    <row r="26">
      <c r="A26" s="118">
        <v>25.0</v>
      </c>
      <c r="B26" s="122" t="str">
        <f>Data!A121</f>
        <v>Yamaha XT 660 Z Ténéré ABS</v>
      </c>
      <c r="C26" s="123">
        <f>Data!AA121</f>
        <v>62.42483731</v>
      </c>
      <c r="D26" s="123">
        <f>Data!AB121</f>
        <v>63.91545979</v>
      </c>
      <c r="E26" s="122">
        <f>Data!AA59</f>
        <v>8195</v>
      </c>
      <c r="F26" s="124">
        <f>Data!AC121</f>
        <v>128.2162411</v>
      </c>
      <c r="G26" s="125" t="str">
        <f t="shared" si="1"/>
        <v>Yamaha XT 660 Z Ténéré ABS</v>
      </c>
      <c r="H26" s="126">
        <f>Data!D121</f>
        <v>59.40885258</v>
      </c>
      <c r="I26" s="126">
        <f>Data!Q121</f>
        <v>51.30208333</v>
      </c>
      <c r="J26" s="126">
        <f>Data!S121</f>
        <v>76.61290323</v>
      </c>
      <c r="K26" s="126">
        <f>Data!V121</f>
        <v>48.56687898</v>
      </c>
      <c r="L26" s="126">
        <f>Data!Y121</f>
        <v>71.42857143</v>
      </c>
      <c r="M26" s="126">
        <f>Data!Z121</f>
        <v>78.23129252</v>
      </c>
      <c r="N26" s="125" t="str">
        <f>Data!AD121</f>
        <v>Yamaha XT 660 Z Ténéré ABS</v>
      </c>
      <c r="O26" s="125" t="str">
        <f>Data!AE121</f>
        <v/>
      </c>
      <c r="P26" s="125"/>
      <c r="Q26" s="125"/>
      <c r="R26" s="125"/>
      <c r="S26" s="125"/>
      <c r="T26" s="125"/>
    </row>
    <row r="27">
      <c r="A27" s="118">
        <v>26.0</v>
      </c>
      <c r="B27" s="122" t="str">
        <f>Data!A72</f>
        <v>BMW G 650 XChallenge</v>
      </c>
      <c r="C27" s="123">
        <f>Data!AA72</f>
        <v>62.40137156</v>
      </c>
      <c r="D27" s="123">
        <f>Data!AB72</f>
        <v>62.83932173</v>
      </c>
      <c r="E27" s="122">
        <f>Data!AA10</f>
        <v>8200</v>
      </c>
      <c r="F27" s="124">
        <f>Data!AC72</f>
        <v>130.4915421</v>
      </c>
      <c r="G27" s="125" t="str">
        <f t="shared" si="1"/>
        <v>BMW G 650 XChallenge</v>
      </c>
      <c r="H27" s="126">
        <f>Data!D72</f>
        <v>62.42642728</v>
      </c>
      <c r="I27" s="126">
        <f>Data!Q72</f>
        <v>68.40277778</v>
      </c>
      <c r="J27" s="126">
        <f>Data!S72</f>
        <v>72.17741935</v>
      </c>
      <c r="K27" s="126">
        <f>Data!V72</f>
        <v>85.98726115</v>
      </c>
      <c r="L27" s="126">
        <f>Data!Y72</f>
        <v>71.42857143</v>
      </c>
      <c r="M27" s="126">
        <f>Data!Z72</f>
        <v>32.31292517</v>
      </c>
      <c r="N27" s="125" t="str">
        <f>Data!AD72</f>
        <v>BMW G 650 XChallenge</v>
      </c>
      <c r="O27" s="125" t="str">
        <f>Data!AE72</f>
        <v/>
      </c>
      <c r="P27" s="125"/>
      <c r="Q27" s="125"/>
      <c r="R27" s="125"/>
      <c r="S27" s="125"/>
      <c r="T27" s="125"/>
    </row>
    <row r="28">
      <c r="A28" s="118">
        <v>27.0</v>
      </c>
      <c r="B28" s="122" t="str">
        <f>Data!A76</f>
        <v>CCM GP 450 Adventure</v>
      </c>
      <c r="C28" s="123">
        <f>Data!AA76</f>
        <v>66.47115143</v>
      </c>
      <c r="D28" s="123">
        <f>Data!AB76</f>
        <v>70.64316177</v>
      </c>
      <c r="E28" s="122">
        <f>Data!AA14</f>
        <v>9900</v>
      </c>
      <c r="F28" s="124">
        <f>Data!AC76</f>
        <v>140.1409528</v>
      </c>
      <c r="G28" s="125" t="str">
        <f t="shared" si="1"/>
        <v>CCM GP 450 Adventure</v>
      </c>
      <c r="H28" s="126">
        <f>Data!D76</f>
        <v>54.38830973</v>
      </c>
      <c r="I28" s="126">
        <f>Data!Q76</f>
        <v>78.8</v>
      </c>
      <c r="J28" s="126">
        <f>Data!S76</f>
        <v>62.5</v>
      </c>
      <c r="K28" s="126">
        <f>Data!V76</f>
        <v>84.39490446</v>
      </c>
      <c r="L28" s="126">
        <f>Data!Y76</f>
        <v>66.66666667</v>
      </c>
      <c r="M28" s="126">
        <f>Data!Z76</f>
        <v>63.49206349</v>
      </c>
      <c r="N28" s="125" t="str">
        <f>Data!AD76</f>
        <v>CCM GP 450 Adventure</v>
      </c>
      <c r="O28" s="125" t="str">
        <f>Data!AE76</f>
        <v/>
      </c>
      <c r="P28" s="125"/>
      <c r="Q28" s="125"/>
      <c r="R28" s="125"/>
      <c r="S28" s="125"/>
      <c r="T28" s="125"/>
    </row>
    <row r="29">
      <c r="A29" s="118">
        <v>28.0</v>
      </c>
      <c r="B29" s="119" t="str">
        <f>Data!A92</f>
        <v>KTM Freeride 250 F</v>
      </c>
      <c r="C29" s="120">
        <f>Data!AA92</f>
        <v>53.87897899</v>
      </c>
      <c r="D29" s="120">
        <f>Data!AB92</f>
        <v>57.52832555</v>
      </c>
      <c r="E29" s="119">
        <f>Data!AA30</f>
        <v>8098</v>
      </c>
      <c r="F29" s="121">
        <f>Data!AC92</f>
        <v>140.765439</v>
      </c>
      <c r="G29" s="112" t="str">
        <f t="shared" si="1"/>
        <v>KTM Freeride 250 F</v>
      </c>
      <c r="H29" s="98">
        <f>Data!D92</f>
        <v>38.82464348</v>
      </c>
      <c r="I29" s="98">
        <f>Data!Q92</f>
        <v>100</v>
      </c>
      <c r="J29" s="98">
        <f>Data!S92</f>
        <v>40.32258065</v>
      </c>
      <c r="K29" s="98">
        <f>Data!V92</f>
        <v>81.21019108</v>
      </c>
      <c r="L29" s="98">
        <f>Data!Y92</f>
        <v>85.71428571</v>
      </c>
      <c r="M29" s="98">
        <f>Data!Z92</f>
        <v>22.44897959</v>
      </c>
      <c r="N29" s="112" t="str">
        <f>Data!AD92</f>
        <v>KTM Freeride 250 F</v>
      </c>
      <c r="O29" s="112" t="str">
        <f>Data!AE92</f>
        <v/>
      </c>
    </row>
    <row r="30">
      <c r="A30" s="118">
        <v>29.0</v>
      </c>
      <c r="B30" s="119" t="str">
        <f>Data!A113</f>
        <v>Yamaha WR 450 F</v>
      </c>
      <c r="C30" s="120">
        <f>Data!AA113</f>
        <v>59.46973436</v>
      </c>
      <c r="D30" s="120">
        <f>Data!AB113</f>
        <v>58.62735174</v>
      </c>
      <c r="E30" s="119">
        <f>Data!AA51</f>
        <v>8900</v>
      </c>
      <c r="F30" s="121">
        <f>Data!AC113</f>
        <v>151.806277</v>
      </c>
      <c r="G30" s="112" t="str">
        <f t="shared" si="1"/>
        <v>Yamaha WR 450 F</v>
      </c>
      <c r="H30" s="98">
        <f>Data!D113</f>
        <v>63.76657801</v>
      </c>
      <c r="I30" s="98">
        <f>Data!Q113</f>
        <v>85.69874932</v>
      </c>
      <c r="J30" s="98">
        <f>Data!S113</f>
        <v>44.35483871</v>
      </c>
      <c r="K30" s="98">
        <f>Data!V113</f>
        <v>100</v>
      </c>
      <c r="L30" s="98">
        <f>Data!Y113</f>
        <v>71.42857143</v>
      </c>
      <c r="M30" s="98">
        <f>Data!Z113</f>
        <v>25.51020408</v>
      </c>
      <c r="N30" s="112" t="str">
        <f>Data!AD113</f>
        <v>Yamaha WR 450 F</v>
      </c>
      <c r="O30" s="112" t="str">
        <f>Data!AE113</f>
        <v/>
      </c>
    </row>
    <row r="31">
      <c r="A31" s="118">
        <v>30.0</v>
      </c>
      <c r="B31" s="119" t="str">
        <f>Data!A89</f>
        <v>Husqvarna 701 LR (2020)</v>
      </c>
      <c r="C31" s="120">
        <f>Data!AA89</f>
        <v>72.81376614</v>
      </c>
      <c r="D31" s="120">
        <f>Data!AB89</f>
        <v>73.22294699</v>
      </c>
      <c r="E31" s="119">
        <f>Data!AA27</f>
        <v>11395</v>
      </c>
      <c r="F31" s="121">
        <f>Data!AC89</f>
        <v>155.6206144</v>
      </c>
      <c r="G31" s="112" t="str">
        <f t="shared" si="1"/>
        <v>Husqvarna 701 LR (2020)</v>
      </c>
      <c r="H31" s="98">
        <f>Data!D89</f>
        <v>74.26106572</v>
      </c>
      <c r="I31" s="98">
        <f>Data!Q89</f>
        <v>63.5483871</v>
      </c>
      <c r="J31" s="98">
        <f>Data!S89</f>
        <v>78.62903226</v>
      </c>
      <c r="K31" s="98">
        <f>Data!V89</f>
        <v>79.61783439</v>
      </c>
      <c r="L31" s="98">
        <f>Data!Y89</f>
        <v>66.66666667</v>
      </c>
      <c r="M31" s="98">
        <f>Data!Z89</f>
        <v>79.36507937</v>
      </c>
      <c r="N31" s="112" t="str">
        <f>Data!AD89</f>
        <v>Husqvarna 701 LR (2020)</v>
      </c>
      <c r="O31" s="112" t="str">
        <f>Data!AE89</f>
        <v/>
      </c>
    </row>
    <row r="32">
      <c r="A32" s="118">
        <v>31.0</v>
      </c>
      <c r="B32" s="119" t="str">
        <f>Data!A96</f>
        <v>KTM 790 Adventure S</v>
      </c>
      <c r="C32" s="120">
        <f>Data!AA96</f>
        <v>68.44842463</v>
      </c>
      <c r="D32" s="120">
        <f>Data!AB96</f>
        <v>66.50807477</v>
      </c>
      <c r="E32" s="119">
        <f>Data!AA34</f>
        <v>10500</v>
      </c>
      <c r="F32" s="121">
        <f>Data!AC96</f>
        <v>157.8755668</v>
      </c>
      <c r="G32" s="112" t="str">
        <f t="shared" si="1"/>
        <v>KTM 790 Adventure S</v>
      </c>
      <c r="H32" s="98">
        <f>Data!D96</f>
        <v>83.57807199</v>
      </c>
      <c r="I32" s="98">
        <f>Data!Q96</f>
        <v>52.11640212</v>
      </c>
      <c r="J32" s="98">
        <f>Data!S96</f>
        <v>96.77419355</v>
      </c>
      <c r="K32" s="98">
        <f>Data!V96</f>
        <v>63.69426752</v>
      </c>
      <c r="L32" s="98">
        <f>Data!Y96</f>
        <v>65.2173913</v>
      </c>
      <c r="M32" s="98">
        <f>Data!Z96</f>
        <v>62.11180124</v>
      </c>
      <c r="N32" s="112" t="str">
        <f>Data!AD96</f>
        <v>KTM 790 Adventure S</v>
      </c>
      <c r="O32" s="112" t="str">
        <f>Data!AE96</f>
        <v/>
      </c>
    </row>
    <row r="33">
      <c r="A33" s="118">
        <v>32.0</v>
      </c>
      <c r="B33" s="119" t="str">
        <f>Data!A111</f>
        <v>Yamaha Ténéré 700</v>
      </c>
      <c r="C33" s="120">
        <f>Data!AA111</f>
        <v>62.56173486</v>
      </c>
      <c r="D33" s="120">
        <f>Data!AB111</f>
        <v>60.73465308</v>
      </c>
      <c r="E33" s="119">
        <f>Data!AA49</f>
        <v>9600</v>
      </c>
      <c r="F33" s="121">
        <f>Data!AC111</f>
        <v>158.0646223</v>
      </c>
      <c r="G33" s="112" t="str">
        <f t="shared" si="1"/>
        <v>Yamaha Ténéré 700</v>
      </c>
      <c r="H33" s="98">
        <f>Data!D111</f>
        <v>73.26422769</v>
      </c>
      <c r="I33" s="98">
        <f>Data!Q111</f>
        <v>50.98343685</v>
      </c>
      <c r="J33" s="98">
        <f>Data!S111</f>
        <v>76.61290323</v>
      </c>
      <c r="K33" s="98">
        <f>Data!V111</f>
        <v>65.2866242</v>
      </c>
      <c r="L33" s="98">
        <f>Data!Y111</f>
        <v>65.2173913</v>
      </c>
      <c r="M33" s="98">
        <f>Data!Z111</f>
        <v>49.68944099</v>
      </c>
      <c r="N33" s="112" t="str">
        <f>Data!AD111</f>
        <v>Yamaha Ténéré 700</v>
      </c>
      <c r="O33" s="112" t="str">
        <f>Data!AE111</f>
        <v/>
      </c>
    </row>
    <row r="34">
      <c r="A34" s="118">
        <v>33.0</v>
      </c>
      <c r="B34" s="119" t="str">
        <f>Data!A64</f>
        <v>AJP PR7 Adventure 650</v>
      </c>
      <c r="C34" s="120">
        <f>Data!AA64</f>
        <v>63.01613468</v>
      </c>
      <c r="D34" s="120">
        <f>Data!AB64</f>
        <v>68.16233311</v>
      </c>
      <c r="E34" s="119">
        <f>Data!AA2</f>
        <v>10790</v>
      </c>
      <c r="F34" s="121">
        <f>Data!AC64</f>
        <v>158.2985721</v>
      </c>
      <c r="G34" s="112" t="str">
        <f t="shared" si="1"/>
        <v>AJP PR7 Adventure 650</v>
      </c>
      <c r="H34" s="98">
        <f>Data!D64</f>
        <v>45.37426065</v>
      </c>
      <c r="I34" s="98">
        <f>Data!Q64</f>
        <v>66.55405405</v>
      </c>
      <c r="J34" s="98">
        <f>Data!S64</f>
        <v>66.53225806</v>
      </c>
      <c r="K34" s="98">
        <f>Data!V64</f>
        <v>92.3566879</v>
      </c>
      <c r="L34" s="98">
        <f>Data!Y64</f>
        <v>66.66666667</v>
      </c>
      <c r="M34" s="98">
        <f>Data!Z64</f>
        <v>53.96825397</v>
      </c>
      <c r="N34" s="112" t="str">
        <f>Data!AD64</f>
        <v>AJP PR7 Adventure 650</v>
      </c>
      <c r="O34" s="112" t="str">
        <f>Data!AE64</f>
        <v/>
      </c>
    </row>
    <row r="35">
      <c r="A35" s="118">
        <v>34.0</v>
      </c>
      <c r="B35" s="119" t="str">
        <f>Data!A95</f>
        <v>KTM 690 Enduro R</v>
      </c>
      <c r="C35" s="120">
        <f>Data!AA95</f>
        <v>67.91854166</v>
      </c>
      <c r="D35" s="120">
        <f>Data!AB95</f>
        <v>67.34525685</v>
      </c>
      <c r="E35" s="119">
        <f>Data!AA33</f>
        <v>10800</v>
      </c>
      <c r="F35" s="121">
        <f>Data!AC95</f>
        <v>160.3676414</v>
      </c>
      <c r="G35" s="112" t="str">
        <f t="shared" si="1"/>
        <v>KTM 690 Enduro R</v>
      </c>
      <c r="H35" s="98">
        <f>Data!D95</f>
        <v>74.26106572</v>
      </c>
      <c r="I35" s="98">
        <f>Data!Q95</f>
        <v>67.46575342</v>
      </c>
      <c r="J35" s="98">
        <f>Data!S95</f>
        <v>78.62903226</v>
      </c>
      <c r="K35" s="98">
        <f>Data!V95</f>
        <v>79.61783439</v>
      </c>
      <c r="L35" s="98">
        <f>Data!Y95</f>
        <v>71.42857143</v>
      </c>
      <c r="M35" s="98">
        <f>Data!Z95</f>
        <v>45.91836735</v>
      </c>
      <c r="N35" s="112" t="str">
        <f>Data!AD95</f>
        <v>KTM 690 Enduro R</v>
      </c>
      <c r="O35" s="112" t="str">
        <f>Data!AE95</f>
        <v/>
      </c>
    </row>
    <row r="36">
      <c r="A36" s="118">
        <v>35.0</v>
      </c>
      <c r="B36" s="119" t="str">
        <f>Data!A97</f>
        <v>KTM 790 Adventure R</v>
      </c>
      <c r="C36" s="120">
        <f>Data!AA97</f>
        <v>70.56028584</v>
      </c>
      <c r="D36" s="120">
        <f>Data!AB97</f>
        <v>68.97800439</v>
      </c>
      <c r="E36" s="119">
        <f>Data!AA35</f>
        <v>12500</v>
      </c>
      <c r="F36" s="121">
        <f>Data!AC97</f>
        <v>181.2171882</v>
      </c>
      <c r="G36" s="112" t="str">
        <f t="shared" si="1"/>
        <v>KTM 790 Adventure R</v>
      </c>
      <c r="H36" s="98">
        <f>Data!D97</f>
        <v>83.57807199</v>
      </c>
      <c r="I36" s="98">
        <f>Data!Q97</f>
        <v>52.11640212</v>
      </c>
      <c r="J36" s="98">
        <f>Data!S97</f>
        <v>96.77419355</v>
      </c>
      <c r="K36" s="98">
        <f>Data!V97</f>
        <v>76.43312102</v>
      </c>
      <c r="L36" s="98">
        <f>Data!Y97</f>
        <v>65.2173913</v>
      </c>
      <c r="M36" s="98">
        <f>Data!Z97</f>
        <v>62.11180124</v>
      </c>
      <c r="N36" s="112" t="str">
        <f>Data!AD97</f>
        <v>KTM 790 Adventure R</v>
      </c>
      <c r="O36" s="112" t="str">
        <f>Data!AE97</f>
        <v/>
      </c>
    </row>
    <row r="37">
      <c r="A37" s="118">
        <v>36.0</v>
      </c>
      <c r="B37" s="119" t="str">
        <f>Data!A108</f>
        <v>Triumph Tiger 900 Rally</v>
      </c>
      <c r="C37" s="120">
        <f>Data!AA108</f>
        <v>66.56818759</v>
      </c>
      <c r="D37" s="120">
        <f>Data!AB108</f>
        <v>64.26427502</v>
      </c>
      <c r="E37" s="119">
        <f>Data!AA46</f>
        <v>12000</v>
      </c>
      <c r="F37" s="121">
        <f>Data!AC108</f>
        <v>186.7289407</v>
      </c>
      <c r="G37" s="112" t="str">
        <f t="shared" si="1"/>
        <v>Triumph Tiger 900 Rally</v>
      </c>
      <c r="H37" s="98">
        <f>Data!D108</f>
        <v>83.66600265</v>
      </c>
      <c r="I37" s="98">
        <f>Data!Q108</f>
        <v>50.25510204</v>
      </c>
      <c r="J37" s="98">
        <f>Data!S108</f>
        <v>91.93548387</v>
      </c>
      <c r="K37" s="98">
        <f>Data!V108</f>
        <v>74.84076433</v>
      </c>
      <c r="L37" s="98">
        <f>Data!Y108</f>
        <v>57.69230769</v>
      </c>
      <c r="M37" s="98">
        <f>Data!Z108</f>
        <v>54.94505495</v>
      </c>
      <c r="N37" s="112" t="str">
        <f>Data!AD108</f>
        <v>Triumph Tiger 900 Rally</v>
      </c>
      <c r="O37" s="112" t="str">
        <f>Data!AE108</f>
        <v/>
      </c>
    </row>
    <row r="38">
      <c r="A38" s="118">
        <v>37.0</v>
      </c>
      <c r="B38" s="119" t="str">
        <f>Data!A81</f>
        <v>Honda CRF 450 L</v>
      </c>
      <c r="C38" s="120">
        <f>Data!AA81</f>
        <v>53.2116778</v>
      </c>
      <c r="D38" s="120">
        <f>Data!AB81</f>
        <v>55.50828982</v>
      </c>
      <c r="E38" s="119">
        <f>Data!AA19</f>
        <v>10690</v>
      </c>
      <c r="F38" s="121">
        <f>Data!AC81</f>
        <v>192.5838471</v>
      </c>
      <c r="G38" s="112" t="str">
        <f t="shared" si="1"/>
        <v>Honda CRF 450 L</v>
      </c>
      <c r="H38" s="98">
        <f>Data!D81</f>
        <v>42.87464629</v>
      </c>
      <c r="I38" s="98">
        <f>Data!Q81</f>
        <v>78.25534281</v>
      </c>
      <c r="J38" s="98">
        <f>Data!S81</f>
        <v>40.32258065</v>
      </c>
      <c r="K38" s="98">
        <f>Data!V81</f>
        <v>90.44585987</v>
      </c>
      <c r="L38" s="98">
        <f>Data!Y81</f>
        <v>71.42857143</v>
      </c>
      <c r="M38" s="98">
        <f>Data!Z81</f>
        <v>25.85034014</v>
      </c>
      <c r="N38" s="112" t="str">
        <f>Data!AD81</f>
        <v>Honda CRF 450 L</v>
      </c>
      <c r="O38" s="112" t="str">
        <f>Data!AE81</f>
        <v/>
      </c>
    </row>
    <row r="39">
      <c r="A39" s="118">
        <v>38.0</v>
      </c>
      <c r="B39" s="122" t="str">
        <f>Data!A99</f>
        <v>KTM 950 Adventure S</v>
      </c>
      <c r="C39" s="123">
        <f>Data!AA99</f>
        <v>61.75673543</v>
      </c>
      <c r="D39" s="123">
        <f>Data!AB99</f>
        <v>58.76379536</v>
      </c>
      <c r="E39" s="122">
        <f>Data!AA37</f>
        <v>12690</v>
      </c>
      <c r="F39" s="124">
        <f>Data!AC99</f>
        <v>215.9492919</v>
      </c>
      <c r="G39" s="125" t="str">
        <f t="shared" si="1"/>
        <v>KTM 950 Adventure S</v>
      </c>
      <c r="H39" s="126">
        <f>Data!D99</f>
        <v>84.88746876</v>
      </c>
      <c r="I39" s="126">
        <f>Data!Q99</f>
        <v>49.74747475</v>
      </c>
      <c r="J39" s="126">
        <f>Data!S99</f>
        <v>85.08064516</v>
      </c>
      <c r="K39" s="126">
        <f>Data!V99</f>
        <v>83.59872611</v>
      </c>
      <c r="L39" s="126">
        <f>Data!Y99</f>
        <v>43.47826087</v>
      </c>
      <c r="M39" s="126">
        <f>Data!Z99</f>
        <v>45.54865424</v>
      </c>
      <c r="N39" s="125" t="str">
        <f>Data!AD99</f>
        <v>KTM 950 Adventure S</v>
      </c>
      <c r="O39" s="125" t="str">
        <f>Data!AE99</f>
        <v/>
      </c>
      <c r="P39" s="125"/>
      <c r="Q39" s="125"/>
      <c r="R39" s="125"/>
      <c r="S39" s="125"/>
      <c r="T39" s="125"/>
    </row>
    <row r="40">
      <c r="A40" s="118">
        <v>19.0</v>
      </c>
      <c r="B40" s="119" t="str">
        <f>Data!A77</f>
        <v>Ducati Desert Sled</v>
      </c>
      <c r="C40" s="120">
        <f>Data!AA77</f>
        <v>58.19943991</v>
      </c>
      <c r="D40" s="120">
        <f>Data!AB77</f>
        <v>55.97083264</v>
      </c>
      <c r="E40" s="119">
        <f>Data!AA15</f>
        <v>12095</v>
      </c>
      <c r="F40" s="121">
        <f>Data!AC77</f>
        <v>216.0946949</v>
      </c>
      <c r="G40" s="112" t="str">
        <f t="shared" si="1"/>
        <v>Ducati Desert Sled</v>
      </c>
      <c r="H40" s="98">
        <f>Data!D77</f>
        <v>73.26422769</v>
      </c>
      <c r="I40" s="98">
        <f>Data!Q77</f>
        <v>51.03626943</v>
      </c>
      <c r="J40" s="98">
        <f>Data!S77</f>
        <v>64.51612903</v>
      </c>
      <c r="K40" s="98">
        <f>Data!V77</f>
        <v>63.69426752</v>
      </c>
      <c r="L40" s="98">
        <f>Data!Y77</f>
        <v>63.82978723</v>
      </c>
      <c r="M40" s="98">
        <f>Data!Z77</f>
        <v>41.03343465</v>
      </c>
      <c r="N40" s="112" t="str">
        <f>Data!AD77</f>
        <v>Ducati Desert Sled</v>
      </c>
      <c r="O40" s="112" t="str">
        <f>Data!AE77</f>
        <v/>
      </c>
    </row>
    <row r="41">
      <c r="A41" s="118">
        <v>39.0</v>
      </c>
      <c r="B41" s="119" t="str">
        <f>Data!A88</f>
        <v>Honda CRF 1100 Africa Twin</v>
      </c>
      <c r="C41" s="120">
        <f>Data!AA88</f>
        <v>66.20315679</v>
      </c>
      <c r="D41" s="120">
        <f>Data!AB88</f>
        <v>62.90534633</v>
      </c>
      <c r="E41" s="119">
        <f>Data!AA26</f>
        <v>14450</v>
      </c>
      <c r="F41" s="121">
        <f>Data!AC88</f>
        <v>229.710205</v>
      </c>
      <c r="G41" s="112" t="str">
        <f t="shared" si="1"/>
        <v>Honda CRF 1100 Africa Twin</v>
      </c>
      <c r="H41" s="98">
        <f>Data!D88</f>
        <v>86.60254038</v>
      </c>
      <c r="I41" s="98">
        <f>Data!Q88</f>
        <v>46.1769256</v>
      </c>
      <c r="J41" s="98">
        <f>Data!S88</f>
        <v>88.70967742</v>
      </c>
      <c r="K41" s="98">
        <f>Data!V88</f>
        <v>71.65605096</v>
      </c>
      <c r="L41" s="98">
        <f>Data!Y88</f>
        <v>61.2244898</v>
      </c>
      <c r="M41" s="98">
        <f>Data!Z88</f>
        <v>54.81049563</v>
      </c>
      <c r="N41" s="112" t="str">
        <f>Data!AD88</f>
        <v>Honda CRF 1100 Africa Twin</v>
      </c>
      <c r="O41" s="112" t="str">
        <f>Data!AE88</f>
        <v/>
      </c>
    </row>
    <row r="42">
      <c r="A42" s="118">
        <v>36.0</v>
      </c>
      <c r="B42" s="119" t="str">
        <f>Data!A109</f>
        <v>Triumph Scrambler 1200 XE</v>
      </c>
      <c r="C42" s="120">
        <f>Data!AA109</f>
        <v>62.79998629</v>
      </c>
      <c r="D42" s="120">
        <f>Data!AB109</f>
        <v>59.706059</v>
      </c>
      <c r="E42" s="119">
        <f>Data!AA47</f>
        <v>14550</v>
      </c>
      <c r="F42" s="121">
        <f>Data!AC109</f>
        <v>243.6938603</v>
      </c>
      <c r="G42" s="112" t="str">
        <f t="shared" si="1"/>
        <v>Triumph Scrambler 1200 XE</v>
      </c>
      <c r="H42" s="98">
        <f>Data!D109</f>
        <v>81.34892168</v>
      </c>
      <c r="I42" s="98">
        <f>Data!Q109</f>
        <v>47.58454106</v>
      </c>
      <c r="J42" s="98">
        <f>Data!S109</f>
        <v>64.51612903</v>
      </c>
      <c r="K42" s="98">
        <f>Data!V109</f>
        <v>79.61783439</v>
      </c>
      <c r="L42" s="98">
        <f>Data!Y109</f>
        <v>63.82978723</v>
      </c>
      <c r="M42" s="98">
        <f>Data!Z109</f>
        <v>48.63221884</v>
      </c>
      <c r="N42" s="112" t="str">
        <f>Data!AD109</f>
        <v>Triumph Scrambler 1200 XE</v>
      </c>
      <c r="O42" s="112" t="str">
        <f>Data!AE109</f>
        <v/>
      </c>
    </row>
    <row r="43">
      <c r="A43" s="118">
        <v>40.0</v>
      </c>
      <c r="B43" s="122" t="str">
        <f>Data!A73</f>
        <v>BMW R 1200 GS Rallye (2012)</v>
      </c>
      <c r="C43" s="123">
        <f>Data!AA73</f>
        <v>63.44454785</v>
      </c>
      <c r="D43" s="123">
        <f>Data!AB73</f>
        <v>60.07246877</v>
      </c>
      <c r="E43" s="122">
        <f>Data!AA11</f>
        <v>14950</v>
      </c>
      <c r="F43" s="124">
        <f>Data!AC73</f>
        <v>248.866083</v>
      </c>
      <c r="G43" s="125" t="str">
        <f t="shared" si="1"/>
        <v>BMW R 1200 GS Rallye (2012)</v>
      </c>
      <c r="H43" s="126">
        <f>Data!D73</f>
        <v>89.93461677</v>
      </c>
      <c r="I43" s="126">
        <f>Data!Q73</f>
        <v>48.52216749</v>
      </c>
      <c r="J43" s="126">
        <f>Data!S73</f>
        <v>85.08064516</v>
      </c>
      <c r="K43" s="126">
        <f>Data!V73</f>
        <v>62.10191083</v>
      </c>
      <c r="L43" s="126">
        <f>Data!Y73</f>
        <v>56.60377358</v>
      </c>
      <c r="M43" s="126">
        <f>Data!Z73</f>
        <v>53.9083558</v>
      </c>
      <c r="N43" s="125" t="str">
        <f>Data!AD73</f>
        <v>BMW R 1200 GS Rallye (2012)</v>
      </c>
      <c r="O43" s="125" t="str">
        <f>Data!AE73</f>
        <v/>
      </c>
      <c r="P43" s="125"/>
      <c r="Q43" s="125"/>
      <c r="R43" s="125"/>
      <c r="S43" s="125"/>
      <c r="T43" s="125"/>
    </row>
    <row r="44">
      <c r="A44" s="118">
        <v>41.0</v>
      </c>
      <c r="B44" s="119" t="str">
        <f>Data!A98</f>
        <v>KTM 790 Adventure R Rallye</v>
      </c>
      <c r="C44" s="120">
        <f>Data!AA98</f>
        <v>71.95910479</v>
      </c>
      <c r="D44" s="120">
        <f>Data!AB98</f>
        <v>70.62218173</v>
      </c>
      <c r="E44" s="119">
        <f>Data!AA36</f>
        <v>18000</v>
      </c>
      <c r="F44" s="121">
        <f>Data!AC98</f>
        <v>254.8774275</v>
      </c>
      <c r="G44" s="112" t="str">
        <f t="shared" si="1"/>
        <v>KTM 790 Adventure R Rallye</v>
      </c>
      <c r="H44" s="98">
        <f>Data!D98</f>
        <v>83.57807199</v>
      </c>
      <c r="I44" s="98">
        <f>Data!Q98</f>
        <v>52.11640212</v>
      </c>
      <c r="J44" s="98">
        <f>Data!S98</f>
        <v>96.77419355</v>
      </c>
      <c r="K44" s="98">
        <f>Data!V98</f>
        <v>85.98726115</v>
      </c>
      <c r="L44" s="98">
        <f>Data!Y98</f>
        <v>65.2173913</v>
      </c>
      <c r="M44" s="98">
        <f>Data!Z98</f>
        <v>62.11180124</v>
      </c>
      <c r="N44" s="112" t="str">
        <f>Data!AD98</f>
        <v>KTM 790 Adventure R Rallye</v>
      </c>
      <c r="O44" s="112" t="str">
        <f>Data!AE98</f>
        <v/>
      </c>
    </row>
    <row r="45">
      <c r="A45" s="118">
        <v>42.0</v>
      </c>
      <c r="B45" s="119" t="str">
        <f>Data!A75</f>
        <v>BMW R 1250 GS Adventure</v>
      </c>
      <c r="C45" s="120">
        <f>Data!AA75</f>
        <v>67.88488152</v>
      </c>
      <c r="D45" s="120">
        <f>Data!AB75</f>
        <v>63.25162748</v>
      </c>
      <c r="E45" s="119">
        <f>Data!AA13</f>
        <v>18000</v>
      </c>
      <c r="F45" s="121">
        <f>Data!AC75</f>
        <v>284.5776578</v>
      </c>
      <c r="G45" s="112" t="str">
        <f t="shared" si="1"/>
        <v>BMW R 1250 GS Adventure</v>
      </c>
      <c r="H45" s="98">
        <f>Data!D75</f>
        <v>100</v>
      </c>
      <c r="I45" s="98">
        <f>Data!Q75</f>
        <v>39.75782038</v>
      </c>
      <c r="J45" s="98">
        <f>Data!S75</f>
        <v>87.5</v>
      </c>
      <c r="K45" s="98">
        <f>Data!V75</f>
        <v>68.47133758</v>
      </c>
      <c r="L45" s="98">
        <f>Data!Y75</f>
        <v>54.54545455</v>
      </c>
      <c r="M45" s="98">
        <f>Data!Z75</f>
        <v>77.92207792</v>
      </c>
      <c r="N45" s="112" t="str">
        <f>Data!AD75</f>
        <v>BMW R 1250 GS Adventure</v>
      </c>
      <c r="O45" s="112" t="str">
        <f>Data!AE75</f>
        <v/>
      </c>
    </row>
    <row r="46">
      <c r="A46" s="118">
        <v>43.0</v>
      </c>
      <c r="B46" s="119" t="str">
        <f>Data!A74</f>
        <v>BMW R 1250 GS</v>
      </c>
      <c r="C46" s="120">
        <f>Data!AA74</f>
        <v>63.14594356</v>
      </c>
      <c r="D46" s="120">
        <f>Data!AB74</f>
        <v>57.72660768</v>
      </c>
      <c r="E46" s="119">
        <f>Data!AA12</f>
        <v>16450</v>
      </c>
      <c r="F46" s="121">
        <f>Data!AC74</f>
        <v>284.9639129</v>
      </c>
      <c r="G46" s="112" t="str">
        <f t="shared" si="1"/>
        <v>BMW R 1250 GS</v>
      </c>
      <c r="H46" s="98">
        <f>Data!D74</f>
        <v>100</v>
      </c>
      <c r="I46" s="98">
        <f>Data!Q74</f>
        <v>41.82590234</v>
      </c>
      <c r="J46" s="98">
        <f>Data!S74</f>
        <v>87.09677419</v>
      </c>
      <c r="K46" s="98">
        <f>Data!V74</f>
        <v>62.10191083</v>
      </c>
      <c r="L46" s="98">
        <f>Data!Y74</f>
        <v>54.54545455</v>
      </c>
      <c r="M46" s="98">
        <f>Data!Z74</f>
        <v>51.94805195</v>
      </c>
      <c r="N46" s="112" t="str">
        <f>Data!AD74</f>
        <v>BMW R 1250 GS</v>
      </c>
      <c r="O46" s="112" t="str">
        <f>Data!AE74</f>
        <v/>
      </c>
    </row>
    <row r="47">
      <c r="A47" s="118">
        <v>44.0</v>
      </c>
      <c r="B47" s="122" t="str">
        <f>Data!A94</f>
        <v>KTM 450 Rally</v>
      </c>
      <c r="C47" s="123">
        <f>Data!AA94</f>
        <v>70.04479707</v>
      </c>
      <c r="D47" s="123">
        <f>Data!AB94</f>
        <v>72.3468448</v>
      </c>
      <c r="E47" s="122">
        <f>Data!AA32</f>
        <v>30940</v>
      </c>
      <c r="F47" s="124">
        <f>Data!AC94</f>
        <v>427.6620506</v>
      </c>
      <c r="G47" s="125" t="str">
        <f t="shared" si="1"/>
        <v>KTM 450 Rally</v>
      </c>
      <c r="H47" s="126">
        <f>Data!D94</f>
        <v>71.7430054</v>
      </c>
      <c r="I47" s="126">
        <f>Data!Q94</f>
        <v>70.86330935</v>
      </c>
      <c r="J47" s="126">
        <f>Data!S94</f>
        <v>48.38709677</v>
      </c>
      <c r="K47" s="126">
        <f>Data!V94</f>
        <v>96.33757962</v>
      </c>
      <c r="L47" s="126">
        <f>Data!Y94</f>
        <v>60</v>
      </c>
      <c r="M47" s="126">
        <f>Data!Z94</f>
        <v>100</v>
      </c>
      <c r="N47" s="125" t="str">
        <f>Data!AD94</f>
        <v>KTM 450 Rally</v>
      </c>
      <c r="O47" s="125" t="str">
        <f>Data!AE94</f>
        <v/>
      </c>
      <c r="P47" s="125"/>
      <c r="Q47" s="125"/>
      <c r="R47" s="125"/>
      <c r="S47" s="125"/>
      <c r="T47" s="125"/>
    </row>
    <row r="48">
      <c r="A48" s="118">
        <v>3.0</v>
      </c>
      <c r="B48" s="122" t="str">
        <f>Data!A83</f>
        <v>Honda NX 250 Dominator (MD21)</v>
      </c>
      <c r="C48" s="123">
        <f>Data!AA83</f>
        <v>61.63870807</v>
      </c>
      <c r="D48" s="123">
        <f>Data!AB83</f>
        <v>67.01847123</v>
      </c>
      <c r="E48" s="122" t="str">
        <f>Data!AA21</f>
        <v/>
      </c>
      <c r="F48" s="122"/>
      <c r="G48" s="125" t="str">
        <f t="shared" si="1"/>
        <v>Honda NX 250 Dominator (MD21)</v>
      </c>
      <c r="H48" s="126">
        <f>Data!D83</f>
        <v>43.72373161</v>
      </c>
      <c r="I48" s="126">
        <f>Data!Q83</f>
        <v>83.47457627</v>
      </c>
      <c r="J48" s="126">
        <f>Data!S83</f>
        <v>72.58064516</v>
      </c>
      <c r="K48" s="126">
        <f>Data!V83</f>
        <v>66.87898089</v>
      </c>
      <c r="L48" s="126">
        <f>Data!Y83</f>
        <v>88.23529412</v>
      </c>
      <c r="M48" s="126">
        <f>Data!Z83</f>
        <v>37.81512605</v>
      </c>
      <c r="N48" s="125" t="str">
        <f>Data!AD83</f>
        <v>Honda NX 250 Dominator (MD21)</v>
      </c>
      <c r="O48" s="125" t="str">
        <f>Data!AE83</f>
        <v/>
      </c>
      <c r="P48" s="125"/>
      <c r="Q48" s="125"/>
      <c r="R48" s="125"/>
      <c r="S48" s="125"/>
      <c r="T48" s="125"/>
    </row>
    <row r="49">
      <c r="A49" s="118">
        <v>3.0</v>
      </c>
      <c r="B49" s="122" t="str">
        <f>Data!A85</f>
        <v>Honda NX 650 Dominator (RD02)</v>
      </c>
      <c r="C49" s="123">
        <f>Data!AA85</f>
        <v>56.52643751</v>
      </c>
      <c r="D49" s="123">
        <f>Data!AB85</f>
        <v>57.08519669</v>
      </c>
      <c r="E49" s="122" t="str">
        <f>Data!AA23</f>
        <v/>
      </c>
      <c r="F49" s="122"/>
      <c r="G49" s="125" t="str">
        <f t="shared" si="1"/>
        <v>Honda NX 650 Dominator (RD02)</v>
      </c>
      <c r="H49" s="126">
        <f>Data!D85</f>
        <v>56.8796459</v>
      </c>
      <c r="I49" s="126">
        <f>Data!Q85</f>
        <v>64.80263158</v>
      </c>
      <c r="J49" s="126">
        <f>Data!S85</f>
        <v>71.37096774</v>
      </c>
      <c r="K49" s="126">
        <f>Data!V85</f>
        <v>66.08280255</v>
      </c>
      <c r="L49" s="126">
        <f>Data!Y85</f>
        <v>56.60377358</v>
      </c>
      <c r="M49" s="126">
        <f>Data!Z85</f>
        <v>35.04043127</v>
      </c>
      <c r="N49" s="125" t="str">
        <f>Data!AD85</f>
        <v>Honda NX 650 Dominator (RD02)</v>
      </c>
      <c r="O49" s="125" t="str">
        <f>Data!AE85</f>
        <v/>
      </c>
      <c r="P49" s="125"/>
      <c r="Q49" s="125"/>
      <c r="R49" s="125"/>
      <c r="S49" s="125"/>
      <c r="T49" s="125"/>
    </row>
    <row r="50">
      <c r="A50" s="118">
        <v>45.0</v>
      </c>
      <c r="B50" s="122" t="str">
        <f>Data!A116</f>
        <v>Yamaha XT 500</v>
      </c>
      <c r="C50" s="123">
        <f>Data!AA116</f>
        <v>51.25094613</v>
      </c>
      <c r="D50" s="123">
        <f>Data!AB116</f>
        <v>51.83689646</v>
      </c>
      <c r="E50" s="122" t="str">
        <f>Data!AA54</f>
        <v/>
      </c>
      <c r="F50" s="127" t="str">
        <f>Data!AC116</f>
        <v/>
      </c>
      <c r="G50" s="125" t="str">
        <f t="shared" si="1"/>
        <v>Yamaha XT 500</v>
      </c>
      <c r="H50" s="126">
        <f>Data!D116</f>
        <v>49.25921831</v>
      </c>
      <c r="I50" s="126">
        <f>Data!Q116</f>
        <v>69.85815603</v>
      </c>
      <c r="J50" s="126">
        <f>Data!S116</f>
        <v>68.14516129</v>
      </c>
      <c r="K50" s="126">
        <f>Data!V116</f>
        <v>56.36942675</v>
      </c>
      <c r="L50" s="126">
        <f>Data!Y116</f>
        <v>57.69230769</v>
      </c>
      <c r="M50" s="126">
        <f>Data!Z116</f>
        <v>24.17582418</v>
      </c>
      <c r="N50" s="125" t="str">
        <f>Data!AD116</f>
        <v>Yamaha XT 500</v>
      </c>
      <c r="O50" s="125" t="str">
        <f>Data!AE116</f>
        <v/>
      </c>
      <c r="P50" s="125"/>
      <c r="Q50" s="125"/>
      <c r="R50" s="125"/>
      <c r="S50" s="125"/>
      <c r="T50" s="125"/>
    </row>
    <row r="51">
      <c r="A51" s="118">
        <v>46.0</v>
      </c>
      <c r="B51" s="122" t="str">
        <f>Data!A87</f>
        <v>Honda XL 600 V Transalp PD06</v>
      </c>
      <c r="C51" s="123">
        <f>Data!AA87</f>
        <v>58.42105165</v>
      </c>
      <c r="D51" s="123">
        <f>Data!AB87</f>
        <v>58.61921418</v>
      </c>
      <c r="E51" s="122" t="str">
        <f>Data!AA25</f>
        <v/>
      </c>
      <c r="F51" s="127" t="str">
        <f>Data!AC87</f>
        <v/>
      </c>
      <c r="G51" s="125" t="str">
        <f t="shared" si="1"/>
        <v>Honda XL 600 V Transalp PD06</v>
      </c>
      <c r="H51" s="126">
        <f>Data!D87</f>
        <v>60.63390626</v>
      </c>
      <c r="I51" s="126">
        <f>Data!Q87</f>
        <v>53.82513661</v>
      </c>
      <c r="J51" s="126">
        <f>Data!S87</f>
        <v>72.58064516</v>
      </c>
      <c r="K51" s="126">
        <f>Data!V87</f>
        <v>62.10191083</v>
      </c>
      <c r="L51" s="126">
        <f>Data!Y87</f>
        <v>57.69230769</v>
      </c>
      <c r="M51" s="126">
        <f>Data!Z87</f>
        <v>49.45054945</v>
      </c>
      <c r="N51" s="125" t="str">
        <f>Data!AD87</f>
        <v>Honda XL 600 V Transalp PD06</v>
      </c>
      <c r="O51" s="125" t="str">
        <f>Data!AE87</f>
        <v/>
      </c>
      <c r="P51" s="125"/>
      <c r="Q51" s="125"/>
      <c r="R51" s="125"/>
      <c r="S51" s="125"/>
      <c r="T51" s="125"/>
    </row>
    <row r="52">
      <c r="A52" s="118">
        <v>47.0</v>
      </c>
      <c r="B52" s="122" t="str">
        <f>Data!A101</f>
        <v>Suzuki DR 350 SE</v>
      </c>
      <c r="C52" s="123">
        <f>Data!AA101</f>
        <v>58.37033545</v>
      </c>
      <c r="D52" s="123">
        <f>Data!AB101</f>
        <v>61.19400785</v>
      </c>
      <c r="E52" s="122" t="str">
        <f>Data!AA39</f>
        <v/>
      </c>
      <c r="F52" s="127" t="str">
        <f>Data!AC101</f>
        <v/>
      </c>
      <c r="G52" s="125" t="str">
        <f t="shared" si="1"/>
        <v>Suzuki DR 350 SE</v>
      </c>
      <c r="H52" s="126">
        <f>Data!D101</f>
        <v>46.96682183</v>
      </c>
      <c r="I52" s="126">
        <f>Data!Q101</f>
        <v>80.73770492</v>
      </c>
      <c r="J52" s="126">
        <f>Data!S101</f>
        <v>74.19354839</v>
      </c>
      <c r="K52" s="126">
        <f>Data!V101</f>
        <v>89.17197452</v>
      </c>
      <c r="L52" s="126">
        <f>Data!Y101</f>
        <v>61.2244898</v>
      </c>
      <c r="M52" s="126">
        <f>Data!Z101</f>
        <v>26.23906706</v>
      </c>
      <c r="N52" s="125" t="str">
        <f>Data!AD101</f>
        <v>Suzuki DR 350 SE</v>
      </c>
      <c r="O52" s="125" t="str">
        <f>Data!AE101</f>
        <v/>
      </c>
      <c r="P52" s="125"/>
      <c r="Q52" s="125"/>
      <c r="R52" s="125"/>
      <c r="S52" s="125"/>
      <c r="T52" s="125"/>
    </row>
    <row r="53">
      <c r="A53" s="118">
        <v>48.0</v>
      </c>
      <c r="B53" s="122" t="str">
        <f>Data!A118</f>
        <v>Yamaha XT 600 (2KF)</v>
      </c>
      <c r="C53" s="123">
        <f>Data!AA118</f>
        <v>61.88533974</v>
      </c>
      <c r="D53" s="123">
        <f>Data!AB118</f>
        <v>62.94898883</v>
      </c>
      <c r="E53" s="122" t="str">
        <f>Data!AA56</f>
        <v/>
      </c>
      <c r="F53" s="127" t="str">
        <f>Data!AC118</f>
        <v/>
      </c>
      <c r="G53" s="125" t="str">
        <f t="shared" si="1"/>
        <v>Yamaha XT 600 (2KF)</v>
      </c>
      <c r="H53" s="126">
        <f>Data!D118</f>
        <v>57.52237416</v>
      </c>
      <c r="I53" s="126">
        <f>Data!Q118</f>
        <v>65.5683142</v>
      </c>
      <c r="J53" s="126">
        <f>Data!S118</f>
        <v>86.69354839</v>
      </c>
      <c r="K53" s="126">
        <f>Data!V118</f>
        <v>78.02547771</v>
      </c>
      <c r="L53" s="126">
        <f>Data!Y118</f>
        <v>60</v>
      </c>
      <c r="M53" s="126">
        <f>Data!Z118</f>
        <v>37.14285714</v>
      </c>
      <c r="N53" s="125" t="str">
        <f>Data!AD118</f>
        <v>Yamaha XT 600 (2KF)</v>
      </c>
      <c r="O53" s="125" t="str">
        <f>Data!AE118</f>
        <v/>
      </c>
      <c r="P53" s="125"/>
      <c r="Q53" s="125"/>
      <c r="R53" s="125"/>
      <c r="S53" s="125"/>
      <c r="T53" s="125"/>
    </row>
    <row r="54">
      <c r="A54" s="118">
        <v>49.0</v>
      </c>
      <c r="B54" s="122" t="str">
        <f>Data!A115</f>
        <v>Yamaha XT 350 (55V)</v>
      </c>
      <c r="C54" s="123">
        <f>Data!AA115</f>
        <v>59.57110362</v>
      </c>
      <c r="D54" s="123">
        <f>Data!AB115</f>
        <v>63.32230842</v>
      </c>
      <c r="E54" s="122" t="str">
        <f>Data!AA53</f>
        <v/>
      </c>
      <c r="F54" s="127" t="str">
        <f>Data!AC115</f>
        <v/>
      </c>
      <c r="G54" s="125" t="str">
        <f t="shared" si="1"/>
        <v>Yamaha XT 350 (55V)</v>
      </c>
      <c r="H54" s="126">
        <f>Data!D115</f>
        <v>44.55663943</v>
      </c>
      <c r="I54" s="126">
        <f>Data!Q115</f>
        <v>74.6777862</v>
      </c>
      <c r="J54" s="126">
        <f>Data!S115</f>
        <v>77.41935484</v>
      </c>
      <c r="K54" s="126">
        <f>Data!V115</f>
        <v>75.63694268</v>
      </c>
      <c r="L54" s="126">
        <f>Data!Y115</f>
        <v>63.82978723</v>
      </c>
      <c r="M54" s="126">
        <f>Data!Z115</f>
        <v>36.47416413</v>
      </c>
      <c r="N54" s="125" t="str">
        <f>Data!AD115</f>
        <v>Yamaha XT 350 (55V)</v>
      </c>
      <c r="O54" s="125" t="str">
        <f>Data!AE115</f>
        <v/>
      </c>
      <c r="P54" s="125"/>
      <c r="Q54" s="125"/>
      <c r="R54" s="125"/>
      <c r="S54" s="125"/>
      <c r="T54" s="125"/>
    </row>
    <row r="55">
      <c r="A55" s="118">
        <v>50.0</v>
      </c>
      <c r="B55" s="122" t="str">
        <f>Data!A117</f>
        <v>Yamaha XT 550</v>
      </c>
      <c r="C55" s="123">
        <f>Data!AA117</f>
        <v>60.72589573</v>
      </c>
      <c r="D55" s="123">
        <f>Data!AB117</f>
        <v>62.86322951</v>
      </c>
      <c r="E55" s="122" t="str">
        <f>Data!AA55</f>
        <v/>
      </c>
      <c r="F55" s="127" t="str">
        <f>Data!AC117</f>
        <v/>
      </c>
      <c r="G55" s="125" t="str">
        <f t="shared" si="1"/>
        <v>Yamaha XT 550</v>
      </c>
      <c r="H55" s="126">
        <f>Data!D117</f>
        <v>52.85941399</v>
      </c>
      <c r="I55" s="126">
        <f>Data!Q117</f>
        <v>73.50746269</v>
      </c>
      <c r="J55" s="126">
        <f>Data!S117</f>
        <v>78.62903226</v>
      </c>
      <c r="K55" s="126">
        <f>Data!V117</f>
        <v>66.87898089</v>
      </c>
      <c r="L55" s="126">
        <f>Data!Y117</f>
        <v>66.66666667</v>
      </c>
      <c r="M55" s="126">
        <f>Data!Z117</f>
        <v>38.0952381</v>
      </c>
      <c r="N55" s="125" t="str">
        <f>Data!AD117</f>
        <v>Yamaha XT 550</v>
      </c>
    </row>
    <row r="56">
      <c r="A56" s="118">
        <v>51.0</v>
      </c>
      <c r="B56" s="122" t="str">
        <f>Data!A119</f>
        <v>Yamaha XT 660 R</v>
      </c>
      <c r="C56" s="123">
        <f>Data!AA119</f>
        <v>63.001764</v>
      </c>
      <c r="D56" s="123">
        <f>Data!AB119</f>
        <v>64.3593643</v>
      </c>
      <c r="E56" s="122" t="str">
        <f>Data!AA57</f>
        <v/>
      </c>
      <c r="F56" s="127" t="str">
        <f>Data!AC119</f>
        <v/>
      </c>
      <c r="G56" s="125" t="str">
        <f t="shared" si="1"/>
        <v>Yamaha XT 660 R</v>
      </c>
      <c r="H56" s="126">
        <f>Data!D119</f>
        <v>59.40885258</v>
      </c>
      <c r="I56" s="126">
        <f>Data!Q119</f>
        <v>59.6969697</v>
      </c>
      <c r="J56" s="126">
        <f>Data!S119</f>
        <v>75</v>
      </c>
      <c r="K56" s="126">
        <f>Data!V119</f>
        <v>67.67515924</v>
      </c>
      <c r="L56" s="126">
        <f>Data!Y119</f>
        <v>71.42857143</v>
      </c>
      <c r="M56" s="126">
        <f>Data!Z119</f>
        <v>51.02040816</v>
      </c>
      <c r="N56" s="125" t="str">
        <f>Data!AD119</f>
        <v>Yamaha XT 660 R</v>
      </c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5.5"/>
    <col customWidth="1" min="2" max="2" width="25.13"/>
    <col customWidth="1" min="3" max="3" width="16.13"/>
    <col customWidth="1" min="4" max="4" width="15.13"/>
    <col customWidth="1" min="5" max="5" width="14.38"/>
    <col customWidth="1" min="6" max="6" width="20.0"/>
    <col customWidth="1" min="7" max="7" width="23.5"/>
    <col customWidth="1" min="14" max="14" width="26.88"/>
  </cols>
  <sheetData>
    <row r="1">
      <c r="A1" s="115" t="s">
        <v>160</v>
      </c>
      <c r="B1" s="116" t="str">
        <f>Charts!A1</f>
        <v>Model</v>
      </c>
      <c r="C1" s="116" t="str">
        <f>Charts!D1</f>
        <v>Points (considering 
engine power)</v>
      </c>
      <c r="D1" s="117" t="str">
        <f>Charts!E1</f>
        <v>Points (neglecting 
engine power)</v>
      </c>
      <c r="E1" s="116" t="str">
        <f>Charts!B1</f>
        <v>Price in Germany 
[Euros]</v>
      </c>
      <c r="F1" s="116" t="str">
        <f>Charts!C1</f>
        <v>Price-Performance-Ratio 
[Euros/Points]</v>
      </c>
      <c r="G1" s="111" t="str">
        <f t="shared" ref="G1:G56" si="1">B1</f>
        <v>Model</v>
      </c>
      <c r="H1" s="111" t="str">
        <f>Data!D63</f>
        <v>Engine power 
[bhp]</v>
      </c>
      <c r="I1" s="111" t="str">
        <f>Data!Q63</f>
        <v>Dry weight 
[kg]</v>
      </c>
      <c r="J1" s="111" t="str">
        <f>Data!S63</f>
        <v>Load capacity
[kg]</v>
      </c>
      <c r="K1" s="111" t="str">
        <f>Data!V63</f>
        <v>Avg. suspension travel 
[mm]</v>
      </c>
      <c r="L1" s="111" t="str">
        <f>Data!Y63</f>
        <v>Economy - Fuel 
consumption [l/100 km]</v>
      </c>
      <c r="M1" s="111" t="str">
        <f>Data!Z63</f>
        <v>Mileage
 [km/tank]</v>
      </c>
      <c r="N1" s="111" t="str">
        <f>Data!AD63</f>
        <v>Model</v>
      </c>
      <c r="O1" s="111" t="str">
        <f>Data!AE63</f>
        <v/>
      </c>
    </row>
    <row r="2">
      <c r="A2" s="118">
        <v>1.0</v>
      </c>
      <c r="B2" s="119" t="str">
        <f>Data!A89</f>
        <v>Husqvarna 701 LR (2020)</v>
      </c>
      <c r="C2" s="120">
        <f>Data!AA89</f>
        <v>72.81376614</v>
      </c>
      <c r="D2" s="128">
        <f>Data!AB89</f>
        <v>73.22294699</v>
      </c>
      <c r="E2" s="119">
        <f>Data!AA27</f>
        <v>11395</v>
      </c>
      <c r="F2" s="129">
        <f>Data!AC89</f>
        <v>155.6206144</v>
      </c>
      <c r="G2" s="112" t="str">
        <f t="shared" si="1"/>
        <v>Husqvarna 701 LR (2020)</v>
      </c>
      <c r="H2" s="98">
        <f>Data!D89</f>
        <v>74.26106572</v>
      </c>
      <c r="I2" s="98">
        <f>Data!Q89</f>
        <v>63.5483871</v>
      </c>
      <c r="J2" s="98">
        <f>Data!S89</f>
        <v>78.62903226</v>
      </c>
      <c r="K2" s="98">
        <f>Data!V89</f>
        <v>79.61783439</v>
      </c>
      <c r="L2" s="98">
        <f>Data!Y89</f>
        <v>66.66666667</v>
      </c>
      <c r="M2" s="98">
        <f>Data!Z89</f>
        <v>79.36507937</v>
      </c>
      <c r="N2" s="112" t="str">
        <f>Data!AD89</f>
        <v>Husqvarna 701 LR (2020)</v>
      </c>
      <c r="O2" s="112" t="str">
        <f>Data!AE89</f>
        <v/>
      </c>
    </row>
    <row r="3">
      <c r="A3" s="118">
        <v>2.0</v>
      </c>
      <c r="B3" s="122" t="str">
        <f>Data!A94</f>
        <v>KTM 450 Rally</v>
      </c>
      <c r="C3" s="123">
        <f>Data!AA94</f>
        <v>70.04479707</v>
      </c>
      <c r="D3" s="130">
        <f>Data!AB94</f>
        <v>72.3468448</v>
      </c>
      <c r="E3" s="122">
        <f>Data!AA32</f>
        <v>30940</v>
      </c>
      <c r="F3" s="127">
        <f>Data!AC94</f>
        <v>427.6620506</v>
      </c>
      <c r="G3" s="125" t="str">
        <f t="shared" si="1"/>
        <v>KTM 450 Rally</v>
      </c>
      <c r="H3" s="126">
        <f>Data!D94</f>
        <v>71.7430054</v>
      </c>
      <c r="I3" s="126">
        <f>Data!Q94</f>
        <v>70.86330935</v>
      </c>
      <c r="J3" s="126">
        <f>Data!S94</f>
        <v>48.38709677</v>
      </c>
      <c r="K3" s="126">
        <f>Data!V94</f>
        <v>96.33757962</v>
      </c>
      <c r="L3" s="126">
        <f>Data!Y94</f>
        <v>60</v>
      </c>
      <c r="M3" s="126">
        <f>Data!Z94</f>
        <v>100</v>
      </c>
      <c r="N3" s="125" t="str">
        <f>Data!AD94</f>
        <v>KTM 450 Rally</v>
      </c>
      <c r="O3" s="125" t="str">
        <f>Data!AE94</f>
        <v/>
      </c>
      <c r="P3" s="125"/>
      <c r="Q3" s="125"/>
      <c r="R3" s="125"/>
      <c r="S3" s="125"/>
      <c r="T3" s="125"/>
    </row>
    <row r="4">
      <c r="A4" s="118">
        <v>3.0</v>
      </c>
      <c r="B4" s="122" t="str">
        <f>Data!A76</f>
        <v>CCM GP 450 Adventure</v>
      </c>
      <c r="C4" s="123">
        <f>Data!AA76</f>
        <v>66.47115143</v>
      </c>
      <c r="D4" s="130">
        <f>Data!AB76</f>
        <v>70.64316177</v>
      </c>
      <c r="E4" s="122">
        <f>Data!AA14</f>
        <v>9900</v>
      </c>
      <c r="F4" s="127">
        <f>Data!AC76</f>
        <v>140.1409528</v>
      </c>
      <c r="G4" s="125" t="str">
        <f t="shared" si="1"/>
        <v>CCM GP 450 Adventure</v>
      </c>
      <c r="H4" s="126">
        <f>Data!D76</f>
        <v>54.38830973</v>
      </c>
      <c r="I4" s="126">
        <f>Data!Q76</f>
        <v>78.8</v>
      </c>
      <c r="J4" s="126">
        <f>Data!S76</f>
        <v>62.5</v>
      </c>
      <c r="K4" s="126">
        <f>Data!V76</f>
        <v>84.39490446</v>
      </c>
      <c r="L4" s="126">
        <f>Data!Y76</f>
        <v>66.66666667</v>
      </c>
      <c r="M4" s="126">
        <f>Data!Z76</f>
        <v>63.49206349</v>
      </c>
      <c r="N4" s="125" t="str">
        <f>Data!AD76</f>
        <v>CCM GP 450 Adventure</v>
      </c>
      <c r="O4" s="125" t="str">
        <f>Data!AE76</f>
        <v/>
      </c>
      <c r="P4" s="125"/>
      <c r="Q4" s="125"/>
      <c r="R4" s="125"/>
      <c r="S4" s="125"/>
      <c r="T4" s="125"/>
    </row>
    <row r="5">
      <c r="A5" s="118">
        <v>4.0</v>
      </c>
      <c r="B5" s="119" t="str">
        <f>Data!A98</f>
        <v>KTM 790 Adventure R Rallye</v>
      </c>
      <c r="C5" s="120">
        <f>Data!AA98</f>
        <v>71.95910479</v>
      </c>
      <c r="D5" s="128">
        <f>Data!AB98</f>
        <v>70.62218173</v>
      </c>
      <c r="E5" s="119">
        <f>Data!AA36</f>
        <v>18000</v>
      </c>
      <c r="F5" s="129">
        <f>Data!AC98</f>
        <v>254.8774275</v>
      </c>
      <c r="G5" s="112" t="str">
        <f t="shared" si="1"/>
        <v>KTM 790 Adventure R Rallye</v>
      </c>
      <c r="H5" s="98">
        <f>Data!D98</f>
        <v>83.57807199</v>
      </c>
      <c r="I5" s="98">
        <f>Data!Q98</f>
        <v>52.11640212</v>
      </c>
      <c r="J5" s="98">
        <f>Data!S98</f>
        <v>96.77419355</v>
      </c>
      <c r="K5" s="98">
        <f>Data!V98</f>
        <v>85.98726115</v>
      </c>
      <c r="L5" s="98">
        <f>Data!Y98</f>
        <v>65.2173913</v>
      </c>
      <c r="M5" s="98">
        <f>Data!Z98</f>
        <v>62.11180124</v>
      </c>
      <c r="N5" s="112" t="str">
        <f>Data!AD98</f>
        <v>KTM 790 Adventure R Rallye</v>
      </c>
      <c r="O5" s="112" t="str">
        <f>Data!AE98</f>
        <v/>
      </c>
    </row>
    <row r="6">
      <c r="A6" s="118">
        <v>5.0</v>
      </c>
      <c r="B6" s="119" t="str">
        <f>Data!A97</f>
        <v>KTM 790 Adventure R</v>
      </c>
      <c r="C6" s="120">
        <f>Data!AA97</f>
        <v>70.56028584</v>
      </c>
      <c r="D6" s="128">
        <f>Data!AB97</f>
        <v>68.97800439</v>
      </c>
      <c r="E6" s="119">
        <f>Data!AA35</f>
        <v>12500</v>
      </c>
      <c r="F6" s="129">
        <f>Data!AC97</f>
        <v>181.2171882</v>
      </c>
      <c r="G6" s="112" t="str">
        <f t="shared" si="1"/>
        <v>KTM 790 Adventure R</v>
      </c>
      <c r="H6" s="98">
        <f>Data!D97</f>
        <v>83.57807199</v>
      </c>
      <c r="I6" s="98">
        <f>Data!Q97</f>
        <v>52.11640212</v>
      </c>
      <c r="J6" s="98">
        <f>Data!S97</f>
        <v>96.77419355</v>
      </c>
      <c r="K6" s="98">
        <f>Data!V97</f>
        <v>76.43312102</v>
      </c>
      <c r="L6" s="98">
        <f>Data!Y97</f>
        <v>65.2173913</v>
      </c>
      <c r="M6" s="98">
        <f>Data!Z97</f>
        <v>62.11180124</v>
      </c>
      <c r="N6" s="112" t="str">
        <f>Data!AD97</f>
        <v>KTM 790 Adventure R</v>
      </c>
      <c r="O6" s="112" t="str">
        <f>Data!AE97</f>
        <v/>
      </c>
    </row>
    <row r="7">
      <c r="A7" s="118">
        <v>6.0</v>
      </c>
      <c r="B7" s="119" t="str">
        <f>Data!A107</f>
        <v>SWM Superdual X</v>
      </c>
      <c r="C7" s="120">
        <f>Data!AA107</f>
        <v>67.00909584</v>
      </c>
      <c r="D7" s="128">
        <f>Data!AB107</f>
        <v>68.60974513</v>
      </c>
      <c r="E7" s="119">
        <f>Data!AA45</f>
        <v>7580</v>
      </c>
      <c r="F7" s="129">
        <f>Data!AC107</f>
        <v>110.4799323</v>
      </c>
      <c r="G7" s="112" t="str">
        <f t="shared" si="1"/>
        <v>SWM Superdual X</v>
      </c>
      <c r="H7" s="98">
        <f>Data!D107</f>
        <v>63.01260378</v>
      </c>
      <c r="I7" s="98">
        <f>Data!Q107</f>
        <v>58.28402367</v>
      </c>
      <c r="J7" s="98">
        <f>Data!S107</f>
        <v>100</v>
      </c>
      <c r="K7" s="98">
        <f>Data!V107</f>
        <v>68.47133758</v>
      </c>
      <c r="L7" s="98">
        <f>Data!Y107</f>
        <v>66.66666667</v>
      </c>
      <c r="M7" s="98">
        <f>Data!Z107</f>
        <v>57.14285714</v>
      </c>
      <c r="N7" s="112" t="str">
        <f>Data!AD107</f>
        <v>SWM Superdual X</v>
      </c>
      <c r="O7" s="112" t="str">
        <f>Data!AE107</f>
        <v/>
      </c>
    </row>
    <row r="8">
      <c r="A8" s="118">
        <v>13.0</v>
      </c>
      <c r="B8" s="122" t="str">
        <f>Data!A120</f>
        <v>Yamaha XT 660 Z Ténénré</v>
      </c>
      <c r="C8" s="123">
        <f>Data!AA120</f>
        <v>65.91640126</v>
      </c>
      <c r="D8" s="130">
        <f>Data!AB120</f>
        <v>68.46565207</v>
      </c>
      <c r="E8" s="122">
        <f>Data!AA58</f>
        <v>7995</v>
      </c>
      <c r="F8" s="127">
        <f>Data!AC120</f>
        <v>116.7738824</v>
      </c>
      <c r="G8" s="125" t="str">
        <f t="shared" si="1"/>
        <v>Yamaha XT 660 Z Ténénré</v>
      </c>
      <c r="H8" s="126">
        <f>Data!D120</f>
        <v>59.40885258</v>
      </c>
      <c r="I8" s="126">
        <f>Data!Q120</f>
        <v>53.82513661</v>
      </c>
      <c r="J8" s="126">
        <f>Data!S120</f>
        <v>76.61290323</v>
      </c>
      <c r="K8" s="126">
        <f>Data!V120</f>
        <v>65.2866242</v>
      </c>
      <c r="L8" s="126">
        <f>Data!Y120</f>
        <v>71.42857143</v>
      </c>
      <c r="M8" s="126">
        <f>Data!Z120</f>
        <v>78.23129252</v>
      </c>
      <c r="N8" s="125" t="str">
        <f>Data!AD120</f>
        <v>Yamaha XT 660 Z Ténénré</v>
      </c>
      <c r="O8" s="125" t="str">
        <f>Data!AE120</f>
        <v/>
      </c>
      <c r="P8" s="125"/>
      <c r="Q8" s="125"/>
      <c r="R8" s="125"/>
      <c r="S8" s="125"/>
      <c r="T8" s="125"/>
    </row>
    <row r="9">
      <c r="A9" s="118">
        <v>7.0</v>
      </c>
      <c r="B9" s="119" t="str">
        <f>Data!A82</f>
        <v>Honda XRE 300 ABS</v>
      </c>
      <c r="C9" s="120">
        <f>Data!AA82</f>
        <v>62.96346621</v>
      </c>
      <c r="D9" s="128">
        <f>Data!AB82</f>
        <v>68.25331605</v>
      </c>
      <c r="E9" s="119">
        <f>Data!AA20</f>
        <v>4600</v>
      </c>
      <c r="F9" s="129">
        <f>Data!AC82</f>
        <v>67.39599284</v>
      </c>
      <c r="G9" s="112" t="str">
        <f t="shared" si="1"/>
        <v>Honda XRE 300 ABS</v>
      </c>
      <c r="H9" s="98">
        <f>Data!D82</f>
        <v>43.21628233</v>
      </c>
      <c r="I9" s="98">
        <f>Data!Q82</f>
        <v>66.55405405</v>
      </c>
      <c r="J9" s="98">
        <f>Data!S82</f>
        <v>62.5</v>
      </c>
      <c r="K9" s="98">
        <f>Data!V82</f>
        <v>74.84076433</v>
      </c>
      <c r="L9" s="98">
        <f>Data!Y82</f>
        <v>85.71428571</v>
      </c>
      <c r="M9" s="98">
        <f>Data!Z82</f>
        <v>55.51020408</v>
      </c>
      <c r="N9" s="112" t="str">
        <f>Data!AD82</f>
        <v>Honda XRE 300 ABS</v>
      </c>
      <c r="O9" s="112" t="str">
        <f>Data!AE82</f>
        <v/>
      </c>
    </row>
    <row r="10">
      <c r="A10" s="118">
        <v>8.0</v>
      </c>
      <c r="B10" s="119" t="str">
        <f>Data!A64</f>
        <v>AJP PR7 Adventure 650</v>
      </c>
      <c r="C10" s="120">
        <f>Data!AA64</f>
        <v>63.01613468</v>
      </c>
      <c r="D10" s="128">
        <f>Data!AB64</f>
        <v>68.16233311</v>
      </c>
      <c r="E10" s="119">
        <f>Data!AA2</f>
        <v>10790</v>
      </c>
      <c r="F10" s="129">
        <f>Data!AC64</f>
        <v>158.2985721</v>
      </c>
      <c r="G10" s="112" t="str">
        <f t="shared" si="1"/>
        <v>AJP PR7 Adventure 650</v>
      </c>
      <c r="H10" s="98">
        <f>Data!D64</f>
        <v>45.37426065</v>
      </c>
      <c r="I10" s="98">
        <f>Data!Q64</f>
        <v>66.55405405</v>
      </c>
      <c r="J10" s="98">
        <f>Data!S64</f>
        <v>66.53225806</v>
      </c>
      <c r="K10" s="98">
        <f>Data!V64</f>
        <v>92.3566879</v>
      </c>
      <c r="L10" s="98">
        <f>Data!Y64</f>
        <v>66.66666667</v>
      </c>
      <c r="M10" s="98">
        <f>Data!Z64</f>
        <v>53.96825397</v>
      </c>
      <c r="N10" s="112" t="str">
        <f>Data!AD64</f>
        <v>AJP PR7 Adventure 650</v>
      </c>
      <c r="O10" s="112" t="str">
        <f>Data!AE64</f>
        <v/>
      </c>
    </row>
    <row r="11">
      <c r="A11" s="118">
        <v>9.0</v>
      </c>
      <c r="B11" s="122" t="str">
        <f>Data!A112</f>
        <v>Yamaha WR 250 R</v>
      </c>
      <c r="C11" s="123">
        <f>Data!AA112</f>
        <v>63.95014048</v>
      </c>
      <c r="D11" s="130">
        <f>Data!AB112</f>
        <v>68.09520137</v>
      </c>
      <c r="E11" s="122">
        <f>Data!AA50</f>
        <v>7000</v>
      </c>
      <c r="F11" s="127">
        <f>Data!AC112</f>
        <v>102.7972582</v>
      </c>
      <c r="G11" s="125" t="str">
        <f t="shared" si="1"/>
        <v>Yamaha WR 250 R</v>
      </c>
      <c r="H11" s="126">
        <f>Data!D112</f>
        <v>47.51160849</v>
      </c>
      <c r="I11" s="126">
        <f>Data!Q112</f>
        <v>78.17460317</v>
      </c>
      <c r="J11" s="126">
        <f>Data!S112</f>
        <v>77.82258065</v>
      </c>
      <c r="K11" s="126">
        <f>Data!V112</f>
        <v>85.98726115</v>
      </c>
      <c r="L11" s="126">
        <f>Data!Y112</f>
        <v>85.71428571</v>
      </c>
      <c r="M11" s="126">
        <f>Data!Z112</f>
        <v>32.65306122</v>
      </c>
      <c r="N11" s="125" t="str">
        <f>Data!AD112</f>
        <v>Yamaha WR 250 R</v>
      </c>
      <c r="O11" s="125" t="str">
        <f>Data!AE112</f>
        <v/>
      </c>
      <c r="P11" s="125"/>
      <c r="Q11" s="125"/>
      <c r="R11" s="125"/>
      <c r="S11" s="125"/>
      <c r="T11" s="125"/>
    </row>
    <row r="12">
      <c r="A12" s="118">
        <v>10.0</v>
      </c>
      <c r="B12" s="119" t="str">
        <f>Data!A114</f>
        <v>Yamaha XT 250 (USA 2020)</v>
      </c>
      <c r="C12" s="120">
        <f>Data!AA114</f>
        <v>60.51113841</v>
      </c>
      <c r="D12" s="128">
        <f>Data!AB114</f>
        <v>67.7938422</v>
      </c>
      <c r="E12" s="119">
        <f>Data!AA52</f>
        <v>4700</v>
      </c>
      <c r="F12" s="129">
        <f>Data!AC114</f>
        <v>69.32783049</v>
      </c>
      <c r="G12" s="112" t="str">
        <f t="shared" si="1"/>
        <v>Yamaha XT 250 (USA 2020)</v>
      </c>
      <c r="H12" s="98">
        <f>Data!D114</f>
        <v>34.5134245</v>
      </c>
      <c r="I12" s="98">
        <f>Data!Q114</f>
        <v>78.55804123</v>
      </c>
      <c r="J12" s="98">
        <f>Data!S114</f>
        <v>64.51612903</v>
      </c>
      <c r="K12" s="98">
        <f>Data!V114</f>
        <v>64.64968153</v>
      </c>
      <c r="L12" s="98">
        <f>Data!Y114</f>
        <v>96.77419355</v>
      </c>
      <c r="M12" s="98">
        <f>Data!Z114</f>
        <v>45.16129032</v>
      </c>
      <c r="N12" s="112" t="str">
        <f>Data!AD114</f>
        <v>Yamaha XT 250 (USA 2020)</v>
      </c>
      <c r="O12" s="112" t="str">
        <f>Data!AE114</f>
        <v/>
      </c>
    </row>
    <row r="13">
      <c r="A13" s="118">
        <v>20.0</v>
      </c>
      <c r="B13" s="119" t="str">
        <f>Data!A93</f>
        <v>KTM 390 Adventure</v>
      </c>
      <c r="C13" s="120">
        <f>Data!AA93</f>
        <v>65.38666139</v>
      </c>
      <c r="D13" s="128">
        <f>Data!AB93</f>
        <v>67.77814709</v>
      </c>
      <c r="E13" s="119">
        <f>Data!AA31</f>
        <v>6195</v>
      </c>
      <c r="F13" s="129">
        <f>Data!AC93</f>
        <v>91.40114131</v>
      </c>
      <c r="G13" s="112" t="str">
        <f t="shared" si="1"/>
        <v>KTM 390 Adventure</v>
      </c>
      <c r="H13" s="98">
        <f>Data!D93</f>
        <v>56.8796459</v>
      </c>
      <c r="I13" s="98">
        <f>Data!Q93</f>
        <v>62.34177215</v>
      </c>
      <c r="J13" s="98">
        <f>Data!S93</f>
        <v>81.85483871</v>
      </c>
      <c r="K13" s="98">
        <f>Data!V93</f>
        <v>55.25477707</v>
      </c>
      <c r="L13" s="98">
        <f>Data!Y93</f>
        <v>85.71428571</v>
      </c>
      <c r="M13" s="98">
        <f>Data!Z93</f>
        <v>59.18367347</v>
      </c>
      <c r="N13" s="112" t="str">
        <f>Data!AD93</f>
        <v>KTM 390 Adventure</v>
      </c>
      <c r="O13" s="112" t="str">
        <f>Data!AE93</f>
        <v/>
      </c>
    </row>
    <row r="14">
      <c r="A14" s="118">
        <v>11.0</v>
      </c>
      <c r="B14" s="122" t="str">
        <f>Data!A84</f>
        <v>Honda NX4 Falcon</v>
      </c>
      <c r="C14" s="123">
        <f>Data!AA84</f>
        <v>63.08522789</v>
      </c>
      <c r="D14" s="130">
        <f>Data!AB84</f>
        <v>67.62094375</v>
      </c>
      <c r="E14" s="122">
        <f>Data!AA22</f>
        <v>4600</v>
      </c>
      <c r="F14" s="127">
        <f>Data!AC84</f>
        <v>68.02626146</v>
      </c>
      <c r="G14" s="125" t="str">
        <f t="shared" si="1"/>
        <v>Honda NX4 Falcon</v>
      </c>
      <c r="H14" s="126">
        <f>Data!D84</f>
        <v>47.4341649</v>
      </c>
      <c r="I14" s="126">
        <f>Data!Q84</f>
        <v>65.23178808</v>
      </c>
      <c r="J14" s="126">
        <f>Data!S84</f>
        <v>62.5</v>
      </c>
      <c r="K14" s="126">
        <f>Data!V84</f>
        <v>66.08280255</v>
      </c>
      <c r="L14" s="126">
        <f>Data!Y84</f>
        <v>85.71428571</v>
      </c>
      <c r="M14" s="126">
        <f>Data!Z84</f>
        <v>61.2244898</v>
      </c>
      <c r="N14" s="125" t="str">
        <f>Data!AD84</f>
        <v>Honda NX4 Falcon</v>
      </c>
      <c r="O14" s="125" t="str">
        <f>Data!AE84</f>
        <v/>
      </c>
      <c r="P14" s="125"/>
      <c r="Q14" s="125"/>
      <c r="R14" s="125"/>
      <c r="S14" s="125"/>
      <c r="T14" s="125"/>
    </row>
    <row r="15">
      <c r="A15" s="118">
        <v>12.0</v>
      </c>
      <c r="B15" s="119" t="str">
        <f>Data!A80</f>
        <v>Honda CRF 250 Rally</v>
      </c>
      <c r="C15" s="120">
        <f>Data!AA80</f>
        <v>62.67362811</v>
      </c>
      <c r="D15" s="128">
        <f>Data!AB80</f>
        <v>67.61414479</v>
      </c>
      <c r="E15" s="119">
        <f>Data!AA18</f>
        <v>6500</v>
      </c>
      <c r="F15" s="129">
        <f>Data!AC80</f>
        <v>96.1337309</v>
      </c>
      <c r="G15" s="112" t="str">
        <f t="shared" si="1"/>
        <v>Honda CRF 250 Rally</v>
      </c>
      <c r="H15" s="98">
        <f>Data!D80</f>
        <v>42.87464629</v>
      </c>
      <c r="I15" s="98">
        <f>Data!Q80</f>
        <v>65.58686931</v>
      </c>
      <c r="J15" s="98">
        <f>Data!S80</f>
        <v>64.11290323</v>
      </c>
      <c r="K15" s="98">
        <f>Data!V80</f>
        <v>82.00636943</v>
      </c>
      <c r="L15" s="98">
        <f>Data!Y80</f>
        <v>92.30769231</v>
      </c>
      <c r="M15" s="98">
        <f>Data!Z80</f>
        <v>44.3956044</v>
      </c>
      <c r="N15" s="112" t="str">
        <f>Data!AD80</f>
        <v>Honda CRF 250 Rally</v>
      </c>
      <c r="O15" s="112" t="str">
        <f>Data!AE80</f>
        <v/>
      </c>
    </row>
    <row r="16">
      <c r="A16" s="118">
        <v>14.0</v>
      </c>
      <c r="B16" s="119" t="str">
        <f>Data!A95</f>
        <v>KTM 690 Enduro R</v>
      </c>
      <c r="C16" s="120">
        <f>Data!AA95</f>
        <v>67.91854166</v>
      </c>
      <c r="D16" s="128">
        <f>Data!AB95</f>
        <v>67.34525685</v>
      </c>
      <c r="E16" s="119">
        <f>Data!AA33</f>
        <v>10800</v>
      </c>
      <c r="F16" s="129">
        <f>Data!AC95</f>
        <v>160.3676414</v>
      </c>
      <c r="G16" s="112" t="str">
        <f t="shared" si="1"/>
        <v>KTM 690 Enduro R</v>
      </c>
      <c r="H16" s="98">
        <f>Data!D95</f>
        <v>74.26106572</v>
      </c>
      <c r="I16" s="98">
        <f>Data!Q95</f>
        <v>67.46575342</v>
      </c>
      <c r="J16" s="98">
        <f>Data!S95</f>
        <v>78.62903226</v>
      </c>
      <c r="K16" s="98">
        <f>Data!V95</f>
        <v>79.61783439</v>
      </c>
      <c r="L16" s="98">
        <f>Data!Y95</f>
        <v>71.42857143</v>
      </c>
      <c r="M16" s="98">
        <f>Data!Z95</f>
        <v>45.91836735</v>
      </c>
      <c r="N16" s="112" t="str">
        <f>Data!AD95</f>
        <v>KTM 690 Enduro R</v>
      </c>
      <c r="O16" s="112" t="str">
        <f>Data!AE95</f>
        <v/>
      </c>
    </row>
    <row r="17">
      <c r="A17" s="118">
        <v>15.0</v>
      </c>
      <c r="B17" s="119" t="str">
        <f>Data!A100</f>
        <v>Royal Enfield Himalayan (BS VI)</v>
      </c>
      <c r="C17" s="120">
        <f>Data!AA100</f>
        <v>62.02805804</v>
      </c>
      <c r="D17" s="128">
        <f>Data!AB100</f>
        <v>67.29753773</v>
      </c>
      <c r="E17" s="119">
        <f>Data!AA38</f>
        <v>4700</v>
      </c>
      <c r="F17" s="129">
        <f>Data!AC100</f>
        <v>69.83910791</v>
      </c>
      <c r="G17" s="112" t="str">
        <f t="shared" si="1"/>
        <v>Royal Enfield Himalayan (BS VI)</v>
      </c>
      <c r="H17" s="98">
        <f>Data!D100</f>
        <v>42.44373438</v>
      </c>
      <c r="I17" s="98">
        <f>Data!Q100</f>
        <v>53.24324324</v>
      </c>
      <c r="J17" s="98">
        <f>Data!S100</f>
        <v>72.58064516</v>
      </c>
      <c r="K17" s="98">
        <f>Data!V100</f>
        <v>60.50955414</v>
      </c>
      <c r="L17" s="98">
        <f>Data!Y100</f>
        <v>90.90909091</v>
      </c>
      <c r="M17" s="98">
        <f>Data!Z100</f>
        <v>64.93506494</v>
      </c>
      <c r="N17" s="112" t="str">
        <f>Data!AD100</f>
        <v>Royal Enfield Himalayan (BS VI)</v>
      </c>
      <c r="O17" s="112" t="str">
        <f>Data!AE100</f>
        <v/>
      </c>
    </row>
    <row r="18">
      <c r="A18" s="118">
        <v>16.0</v>
      </c>
      <c r="B18" s="122" t="str">
        <f>Data!A83</f>
        <v>Honda NX 250 Dominator (MD21)</v>
      </c>
      <c r="C18" s="123">
        <f>Data!AA83</f>
        <v>61.63870807</v>
      </c>
      <c r="D18" s="130">
        <f>Data!AB83</f>
        <v>67.01847123</v>
      </c>
      <c r="E18" s="122" t="str">
        <f>Data!AA21</f>
        <v/>
      </c>
      <c r="F18" s="127" t="str">
        <f>Data!AC83</f>
        <v/>
      </c>
      <c r="G18" s="125" t="str">
        <f t="shared" si="1"/>
        <v>Honda NX 250 Dominator (MD21)</v>
      </c>
      <c r="H18" s="126">
        <f>Data!D83</f>
        <v>43.72373161</v>
      </c>
      <c r="I18" s="126">
        <f>Data!Q83</f>
        <v>83.47457627</v>
      </c>
      <c r="J18" s="126">
        <f>Data!S83</f>
        <v>72.58064516</v>
      </c>
      <c r="K18" s="126">
        <f>Data!V83</f>
        <v>66.87898089</v>
      </c>
      <c r="L18" s="126">
        <f>Data!Y83</f>
        <v>88.23529412</v>
      </c>
      <c r="M18" s="126">
        <f>Data!Z83</f>
        <v>37.81512605</v>
      </c>
      <c r="N18" s="125" t="str">
        <f>Data!AD83</f>
        <v>Honda NX 250 Dominator (MD21)</v>
      </c>
      <c r="O18" s="125" t="str">
        <f>Data!AE83</f>
        <v/>
      </c>
      <c r="P18" s="125"/>
      <c r="Q18" s="125"/>
      <c r="R18" s="125"/>
      <c r="S18" s="125"/>
      <c r="T18" s="125"/>
    </row>
    <row r="19">
      <c r="A19" s="118">
        <v>17.0</v>
      </c>
      <c r="B19" s="119" t="str">
        <f>Data!A96</f>
        <v>KTM 790 Adventure S</v>
      </c>
      <c r="C19" s="120">
        <f>Data!AA96</f>
        <v>68.44842463</v>
      </c>
      <c r="D19" s="128">
        <f>Data!AB96</f>
        <v>66.50807477</v>
      </c>
      <c r="E19" s="119">
        <f>Data!AA34</f>
        <v>10500</v>
      </c>
      <c r="F19" s="129">
        <f>Data!AC96</f>
        <v>157.8755668</v>
      </c>
      <c r="G19" s="112" t="str">
        <f t="shared" si="1"/>
        <v>KTM 790 Adventure S</v>
      </c>
      <c r="H19" s="98">
        <f>Data!D96</f>
        <v>83.57807199</v>
      </c>
      <c r="I19" s="98">
        <f>Data!Q96</f>
        <v>52.11640212</v>
      </c>
      <c r="J19" s="98">
        <f>Data!S96</f>
        <v>96.77419355</v>
      </c>
      <c r="K19" s="98">
        <f>Data!V96</f>
        <v>63.69426752</v>
      </c>
      <c r="L19" s="98">
        <f>Data!Y96</f>
        <v>65.2173913</v>
      </c>
      <c r="M19" s="98">
        <f>Data!Z96</f>
        <v>62.11180124</v>
      </c>
      <c r="N19" s="112" t="str">
        <f>Data!AD96</f>
        <v>KTM 790 Adventure S</v>
      </c>
      <c r="O19" s="112" t="str">
        <f>Data!AE96</f>
        <v/>
      </c>
    </row>
    <row r="20">
      <c r="A20" s="118">
        <v>18.0</v>
      </c>
      <c r="B20" s="119" t="str">
        <f>Data!A86</f>
        <v>Honda CB 500 X</v>
      </c>
      <c r="C20" s="120">
        <f>Data!AA86</f>
        <v>64.04388647</v>
      </c>
      <c r="D20" s="128">
        <f>Data!AB86</f>
        <v>65.75549142</v>
      </c>
      <c r="E20" s="119">
        <f>Data!AA24</f>
        <v>6990</v>
      </c>
      <c r="F20" s="129">
        <f>Data!AC86</f>
        <v>106.3029087</v>
      </c>
      <c r="G20" s="112" t="str">
        <f t="shared" si="1"/>
        <v>Honda CB 500 X</v>
      </c>
      <c r="H20" s="98">
        <f>Data!D86</f>
        <v>59.40885258</v>
      </c>
      <c r="I20" s="98">
        <f>Data!Q86</f>
        <v>55.33707865</v>
      </c>
      <c r="J20" s="98">
        <f>Data!S86</f>
        <v>74.59677419</v>
      </c>
      <c r="K20" s="98">
        <f>Data!V86</f>
        <v>45.38216561</v>
      </c>
      <c r="L20" s="98">
        <f>Data!Y86</f>
        <v>88.23529412</v>
      </c>
      <c r="M20" s="98">
        <f>Data!Z86</f>
        <v>74.3697479</v>
      </c>
      <c r="N20" s="112" t="str">
        <f>Data!AD86</f>
        <v>Honda CB 500 X</v>
      </c>
      <c r="O20" s="112" t="str">
        <f>Data!AE86</f>
        <v/>
      </c>
    </row>
    <row r="21">
      <c r="A21" s="118">
        <v>19.0</v>
      </c>
      <c r="B21" s="119" t="str">
        <f>Data!A122</f>
        <v>Zontes 310-T2</v>
      </c>
      <c r="C21" s="120">
        <f>Data!AA122</f>
        <v>62.61872443</v>
      </c>
      <c r="D21" s="128">
        <f>Data!AB122</f>
        <v>65.57738864</v>
      </c>
      <c r="E21" s="119">
        <f>Data!AA60</f>
        <v>4990</v>
      </c>
      <c r="F21" s="129">
        <f>Data!AC122</f>
        <v>76.09330142</v>
      </c>
      <c r="G21" s="112" t="str">
        <f t="shared" si="1"/>
        <v>Zontes 310-T2</v>
      </c>
      <c r="H21" s="98">
        <f>Data!D122</f>
        <v>50.72996562</v>
      </c>
      <c r="I21" s="98">
        <f>Data!Q122</f>
        <v>66.10738255</v>
      </c>
      <c r="J21" s="98">
        <f>Data!S122</f>
        <v>64.51612903</v>
      </c>
      <c r="K21" s="98">
        <f>Data!V122</f>
        <v>57.32484076</v>
      </c>
      <c r="L21" s="98">
        <f>Data!Y122</f>
        <v>83.33333333</v>
      </c>
      <c r="M21" s="98">
        <f>Data!Z122</f>
        <v>59.52380952</v>
      </c>
      <c r="N21" s="112" t="str">
        <f>Data!AD122</f>
        <v>Zontes 310-T2</v>
      </c>
      <c r="O21" s="112" t="str">
        <f>Data!AE122</f>
        <v/>
      </c>
    </row>
    <row r="22">
      <c r="A22" s="118">
        <v>21.0</v>
      </c>
      <c r="B22" s="119" t="str">
        <f>Data!A90</f>
        <v>Kawasaki KLX 250</v>
      </c>
      <c r="C22" s="120">
        <f>Data!AA90</f>
        <v>60.34771813</v>
      </c>
      <c r="D22" s="128">
        <f>Data!AB90</f>
        <v>65.36706943</v>
      </c>
      <c r="E22" s="119">
        <f>Data!AA28</f>
        <v>5000</v>
      </c>
      <c r="F22" s="129">
        <f>Data!AC90</f>
        <v>76.49111462</v>
      </c>
      <c r="G22" s="112" t="str">
        <f t="shared" si="1"/>
        <v>Kawasaki KLX 250</v>
      </c>
      <c r="H22" s="98">
        <f>Data!D90</f>
        <v>40.21998333</v>
      </c>
      <c r="I22" s="98">
        <f>Data!Q90</f>
        <v>74.17029047</v>
      </c>
      <c r="J22" s="98">
        <f>Data!S90</f>
        <v>72.98387097</v>
      </c>
      <c r="K22" s="98">
        <f>Data!V90</f>
        <v>77.22929936</v>
      </c>
      <c r="L22" s="98">
        <f>Data!Y90</f>
        <v>88.23529412</v>
      </c>
      <c r="M22" s="98">
        <f>Data!Z90</f>
        <v>32.35294118</v>
      </c>
      <c r="N22" s="112" t="str">
        <f>Data!AD90</f>
        <v>Kawasaki KLX 250</v>
      </c>
      <c r="O22" s="112" t="str">
        <f>Data!AE90</f>
        <v/>
      </c>
    </row>
    <row r="23">
      <c r="A23" s="118">
        <v>22.0</v>
      </c>
      <c r="B23" s="119" t="str">
        <f>Data!A102</f>
        <v>Suzuki DR-Z400S (USA 2020)</v>
      </c>
      <c r="C23" s="120">
        <f>Data!AA102</f>
        <v>62.82724328</v>
      </c>
      <c r="D23" s="128">
        <f>Data!AB102</f>
        <v>65.25337969</v>
      </c>
      <c r="E23" s="119">
        <f>Data!AA40</f>
        <v>6200</v>
      </c>
      <c r="F23" s="129">
        <f>Data!AC102</f>
        <v>95.01423573</v>
      </c>
      <c r="G23" s="112" t="str">
        <f t="shared" si="1"/>
        <v>Suzuki DR-Z400S (USA 2020)</v>
      </c>
      <c r="H23" s="98">
        <f>Data!D102</f>
        <v>54.23261445</v>
      </c>
      <c r="I23" s="98">
        <f>Data!Q102</f>
        <v>74.62121212</v>
      </c>
      <c r="J23" s="98">
        <f>Data!S102</f>
        <v>77.01612903</v>
      </c>
      <c r="K23" s="98">
        <f>Data!V102</f>
        <v>92.99363057</v>
      </c>
      <c r="L23" s="98">
        <f>Data!Y102</f>
        <v>68.18181818</v>
      </c>
      <c r="M23" s="98">
        <f>Data!Z102</f>
        <v>32.46753247</v>
      </c>
      <c r="N23" s="112" t="str">
        <f>Data!AD102</f>
        <v>Suzuki DR-Z400S (USA 2020)</v>
      </c>
      <c r="O23" s="112" t="str">
        <f>Data!AE102</f>
        <v/>
      </c>
    </row>
    <row r="24">
      <c r="A24" s="118">
        <v>23.0</v>
      </c>
      <c r="B24" s="119" t="str">
        <f>Data!A78</f>
        <v>Fantic Caballero Rally 500</v>
      </c>
      <c r="C24" s="120">
        <f>Data!AA78</f>
        <v>62.60886068</v>
      </c>
      <c r="D24" s="128">
        <f>Data!AB78</f>
        <v>64.6898879</v>
      </c>
      <c r="E24" s="119">
        <f>Data!AA16</f>
        <v>7190</v>
      </c>
      <c r="F24" s="129">
        <f>Data!AC78</f>
        <v>111.1456556</v>
      </c>
      <c r="G24" s="112" t="str">
        <f t="shared" si="1"/>
        <v>Fantic Caballero Rally 500</v>
      </c>
      <c r="H24" s="98">
        <f>Data!D78</f>
        <v>54.23261445</v>
      </c>
      <c r="I24" s="98">
        <f>Data!Q78</f>
        <v>65.66666667</v>
      </c>
      <c r="J24" s="98">
        <f>Data!S78</f>
        <v>64.51612903</v>
      </c>
      <c r="K24" s="98">
        <f>Data!V78</f>
        <v>63.69426752</v>
      </c>
      <c r="L24" s="98">
        <f>Data!Y78</f>
        <v>85.71428571</v>
      </c>
      <c r="M24" s="98">
        <f>Data!Z78</f>
        <v>48.97959184</v>
      </c>
      <c r="N24" s="112" t="str">
        <f>Data!AD78</f>
        <v>Fantic Caballero Rally 500</v>
      </c>
      <c r="O24" s="112" t="str">
        <f>Data!AE78</f>
        <v/>
      </c>
    </row>
    <row r="25">
      <c r="A25" s="118">
        <v>24.0</v>
      </c>
      <c r="B25" s="122" t="str">
        <f>Data!A119</f>
        <v>Yamaha XT 660 R</v>
      </c>
      <c r="C25" s="123">
        <f>Data!AA119</f>
        <v>63.001764</v>
      </c>
      <c r="D25" s="130">
        <f>Data!AB119</f>
        <v>64.3593643</v>
      </c>
      <c r="E25" s="122" t="str">
        <f>Data!AA57</f>
        <v/>
      </c>
      <c r="F25" s="127" t="str">
        <f>Data!AC119</f>
        <v/>
      </c>
      <c r="G25" s="125" t="str">
        <f t="shared" si="1"/>
        <v>Yamaha XT 660 R</v>
      </c>
      <c r="H25" s="126">
        <f>Data!D119</f>
        <v>59.40885258</v>
      </c>
      <c r="I25" s="126">
        <f>Data!Q119</f>
        <v>59.6969697</v>
      </c>
      <c r="J25" s="126">
        <f>Data!S119</f>
        <v>75</v>
      </c>
      <c r="K25" s="126">
        <f>Data!V119</f>
        <v>67.67515924</v>
      </c>
      <c r="L25" s="126">
        <f>Data!Y119</f>
        <v>71.42857143</v>
      </c>
      <c r="M25" s="126">
        <f>Data!Z119</f>
        <v>51.02040816</v>
      </c>
      <c r="N25" s="125" t="str">
        <f>Data!AD119</f>
        <v>Yamaha XT 660 R</v>
      </c>
    </row>
    <row r="26">
      <c r="A26" s="118">
        <v>25.0</v>
      </c>
      <c r="B26" s="122" t="str">
        <f>Data!A69</f>
        <v>BMW G 650 GS Sertao</v>
      </c>
      <c r="C26" s="123">
        <f>Data!AA69</f>
        <v>63.08403078</v>
      </c>
      <c r="D26" s="130">
        <f>Data!AB69</f>
        <v>64.35342277</v>
      </c>
      <c r="E26" s="122">
        <f>Data!AA7</f>
        <v>8050</v>
      </c>
      <c r="F26" s="127">
        <f>Data!AC69</f>
        <v>125.0904716</v>
      </c>
      <c r="G26" s="125" t="str">
        <f t="shared" si="1"/>
        <v>BMW G 650 GS Sertao</v>
      </c>
      <c r="H26" s="126">
        <f>Data!D69</f>
        <v>59.40885258</v>
      </c>
      <c r="I26" s="126">
        <f>Data!Q69</f>
        <v>54.12087912</v>
      </c>
      <c r="J26" s="126">
        <f>Data!S69</f>
        <v>73.38709677</v>
      </c>
      <c r="K26" s="126">
        <f>Data!V69</f>
        <v>66.87898089</v>
      </c>
      <c r="L26" s="126">
        <f>Data!Y69</f>
        <v>78.94736842</v>
      </c>
      <c r="M26" s="126">
        <f>Data!Z69</f>
        <v>52.63157895</v>
      </c>
      <c r="N26" s="125" t="str">
        <f>Data!AD69</f>
        <v>BMW G 650 GS Sertao</v>
      </c>
      <c r="O26" s="125" t="str">
        <f>Data!AE69</f>
        <v/>
      </c>
      <c r="P26" s="125"/>
      <c r="Q26" s="125"/>
      <c r="R26" s="125"/>
      <c r="S26" s="125"/>
      <c r="T26" s="125"/>
    </row>
    <row r="27">
      <c r="A27" s="118">
        <v>26.0</v>
      </c>
      <c r="B27" s="119" t="str">
        <f>Data!A108</f>
        <v>Triumph Tiger 900 Rally</v>
      </c>
      <c r="C27" s="120">
        <f>Data!AA108</f>
        <v>66.56818759</v>
      </c>
      <c r="D27" s="128">
        <f>Data!AB108</f>
        <v>64.26427502</v>
      </c>
      <c r="E27" s="119">
        <f>Data!AA46</f>
        <v>12000</v>
      </c>
      <c r="F27" s="129">
        <f>Data!AC108</f>
        <v>186.7289407</v>
      </c>
      <c r="G27" s="112" t="str">
        <f t="shared" si="1"/>
        <v>Triumph Tiger 900 Rally</v>
      </c>
      <c r="H27" s="98">
        <f>Data!D108</f>
        <v>83.66600265</v>
      </c>
      <c r="I27" s="98">
        <f>Data!Q108</f>
        <v>50.25510204</v>
      </c>
      <c r="J27" s="98">
        <f>Data!S108</f>
        <v>91.93548387</v>
      </c>
      <c r="K27" s="98">
        <f>Data!V108</f>
        <v>74.84076433</v>
      </c>
      <c r="L27" s="98">
        <f>Data!Y108</f>
        <v>57.69230769</v>
      </c>
      <c r="M27" s="98">
        <f>Data!Z108</f>
        <v>54.94505495</v>
      </c>
      <c r="N27" s="112" t="str">
        <f>Data!AD108</f>
        <v>Triumph Tiger 900 Rally</v>
      </c>
      <c r="O27" s="112" t="str">
        <f>Data!AE108</f>
        <v/>
      </c>
    </row>
    <row r="28">
      <c r="A28" s="118">
        <v>27.0</v>
      </c>
      <c r="B28" s="119" t="str">
        <f>Data!A79</f>
        <v>Honda CRF 250 L</v>
      </c>
      <c r="C28" s="120">
        <f>Data!AA79</f>
        <v>60.13154133</v>
      </c>
      <c r="D28" s="128">
        <f>Data!AB79</f>
        <v>64.23193308</v>
      </c>
      <c r="E28" s="119">
        <f>Data!AA17</f>
        <v>5600</v>
      </c>
      <c r="F28" s="129">
        <f>Data!AC79</f>
        <v>87.18404898</v>
      </c>
      <c r="G28" s="112" t="str">
        <f t="shared" si="1"/>
        <v>Honda CRF 250 L</v>
      </c>
      <c r="H28" s="98">
        <f>Data!D79</f>
        <v>42.87464629</v>
      </c>
      <c r="I28" s="98">
        <f>Data!Q79</f>
        <v>69.95614424</v>
      </c>
      <c r="J28" s="98">
        <f>Data!S79</f>
        <v>64.11290323</v>
      </c>
      <c r="K28" s="98">
        <f>Data!V79</f>
        <v>78.02547771</v>
      </c>
      <c r="L28" s="98">
        <f>Data!Y79</f>
        <v>92.30769231</v>
      </c>
      <c r="M28" s="98">
        <f>Data!Z79</f>
        <v>33.84615385</v>
      </c>
      <c r="N28" s="112" t="str">
        <f>Data!AD79</f>
        <v>Honda CRF 250 L</v>
      </c>
      <c r="O28" s="112" t="str">
        <f>Data!AE79</f>
        <v/>
      </c>
    </row>
    <row r="29">
      <c r="A29" s="118">
        <v>28.0</v>
      </c>
      <c r="B29" s="122" t="str">
        <f>Data!A121</f>
        <v>Yamaha XT 660 Z Ténéré ABS</v>
      </c>
      <c r="C29" s="123">
        <f>Data!AA121</f>
        <v>62.42483731</v>
      </c>
      <c r="D29" s="130">
        <f>Data!AB121</f>
        <v>63.91545979</v>
      </c>
      <c r="E29" s="122">
        <f>Data!AA59</f>
        <v>8195</v>
      </c>
      <c r="F29" s="127">
        <f>Data!AC121</f>
        <v>128.2162411</v>
      </c>
      <c r="G29" s="125" t="str">
        <f t="shared" si="1"/>
        <v>Yamaha XT 660 Z Ténéré ABS</v>
      </c>
      <c r="H29" s="126">
        <f>Data!D121</f>
        <v>59.40885258</v>
      </c>
      <c r="I29" s="126">
        <f>Data!Q121</f>
        <v>51.30208333</v>
      </c>
      <c r="J29" s="126">
        <f>Data!S121</f>
        <v>76.61290323</v>
      </c>
      <c r="K29" s="126">
        <f>Data!V121</f>
        <v>48.56687898</v>
      </c>
      <c r="L29" s="126">
        <f>Data!Y121</f>
        <v>71.42857143</v>
      </c>
      <c r="M29" s="126">
        <f>Data!Z121</f>
        <v>78.23129252</v>
      </c>
      <c r="N29" s="125" t="str">
        <f>Data!AD121</f>
        <v>Yamaha XT 660 Z Ténéré ABS</v>
      </c>
      <c r="O29" s="125" t="str">
        <f>Data!AE121</f>
        <v/>
      </c>
      <c r="P29" s="125"/>
      <c r="Q29" s="125"/>
      <c r="R29" s="125"/>
      <c r="S29" s="125"/>
      <c r="T29" s="125"/>
    </row>
    <row r="30">
      <c r="A30" s="118">
        <v>29.0</v>
      </c>
      <c r="B30" s="122" t="str">
        <f>Data!A115</f>
        <v>Yamaha XT 350 (55V)</v>
      </c>
      <c r="C30" s="123">
        <f>Data!AA115</f>
        <v>59.57110362</v>
      </c>
      <c r="D30" s="130">
        <f>Data!AB115</f>
        <v>63.32230842</v>
      </c>
      <c r="E30" s="122" t="str">
        <f>Data!AA53</f>
        <v/>
      </c>
      <c r="F30" s="127" t="str">
        <f>Data!AC115</f>
        <v/>
      </c>
      <c r="G30" s="125" t="str">
        <f t="shared" si="1"/>
        <v>Yamaha XT 350 (55V)</v>
      </c>
      <c r="H30" s="126">
        <f>Data!D115</f>
        <v>44.55663943</v>
      </c>
      <c r="I30" s="126">
        <f>Data!Q115</f>
        <v>74.6777862</v>
      </c>
      <c r="J30" s="126">
        <f>Data!S115</f>
        <v>77.41935484</v>
      </c>
      <c r="K30" s="126">
        <f>Data!V115</f>
        <v>75.63694268</v>
      </c>
      <c r="L30" s="126">
        <f>Data!Y115</f>
        <v>63.82978723</v>
      </c>
      <c r="M30" s="126">
        <f>Data!Z115</f>
        <v>36.47416413</v>
      </c>
      <c r="N30" s="125" t="str">
        <f>Data!AD115</f>
        <v>Yamaha XT 350 (55V)</v>
      </c>
      <c r="O30" s="125" t="str">
        <f>Data!AE115</f>
        <v/>
      </c>
      <c r="P30" s="125"/>
      <c r="Q30" s="125"/>
      <c r="R30" s="125"/>
      <c r="S30" s="125"/>
      <c r="T30" s="125"/>
    </row>
    <row r="31">
      <c r="A31" s="118">
        <v>30.0</v>
      </c>
      <c r="B31" s="119" t="str">
        <f>Data!A75</f>
        <v>BMW R 1250 GS Adventure</v>
      </c>
      <c r="C31" s="120">
        <f>Data!AA75</f>
        <v>67.88488152</v>
      </c>
      <c r="D31" s="128">
        <f>Data!AB75</f>
        <v>63.25162748</v>
      </c>
      <c r="E31" s="119">
        <f>Data!AA13</f>
        <v>18000</v>
      </c>
      <c r="F31" s="129">
        <f>Data!AC75</f>
        <v>284.5776578</v>
      </c>
      <c r="G31" s="112" t="str">
        <f t="shared" si="1"/>
        <v>BMW R 1250 GS Adventure</v>
      </c>
      <c r="H31" s="98">
        <f>Data!D75</f>
        <v>100</v>
      </c>
      <c r="I31" s="98">
        <f>Data!Q75</f>
        <v>39.75782038</v>
      </c>
      <c r="J31" s="98">
        <f>Data!S75</f>
        <v>87.5</v>
      </c>
      <c r="K31" s="98">
        <f>Data!V75</f>
        <v>68.47133758</v>
      </c>
      <c r="L31" s="98">
        <f>Data!Y75</f>
        <v>54.54545455</v>
      </c>
      <c r="M31" s="98">
        <f>Data!Z75</f>
        <v>77.92207792</v>
      </c>
      <c r="N31" s="112" t="str">
        <f>Data!AD75</f>
        <v>BMW R 1250 GS Adventure</v>
      </c>
      <c r="O31" s="112" t="str">
        <f>Data!AE75</f>
        <v/>
      </c>
    </row>
    <row r="32">
      <c r="A32" s="118">
        <v>31.0</v>
      </c>
      <c r="B32" s="122" t="str">
        <f>Data!A118</f>
        <v>Yamaha XT 600 (2KF)</v>
      </c>
      <c r="C32" s="123">
        <f>Data!AA118</f>
        <v>61.88533974</v>
      </c>
      <c r="D32" s="130">
        <f>Data!AB118</f>
        <v>62.94898883</v>
      </c>
      <c r="E32" s="122" t="str">
        <f>Data!AA56</f>
        <v/>
      </c>
      <c r="F32" s="127" t="str">
        <f>Data!AC118</f>
        <v/>
      </c>
      <c r="G32" s="125" t="str">
        <f t="shared" si="1"/>
        <v>Yamaha XT 600 (2KF)</v>
      </c>
      <c r="H32" s="126">
        <f>Data!D118</f>
        <v>57.52237416</v>
      </c>
      <c r="I32" s="126">
        <f>Data!Q118</f>
        <v>65.5683142</v>
      </c>
      <c r="J32" s="126">
        <f>Data!S118</f>
        <v>86.69354839</v>
      </c>
      <c r="K32" s="126">
        <f>Data!V118</f>
        <v>78.02547771</v>
      </c>
      <c r="L32" s="126">
        <f>Data!Y118</f>
        <v>60</v>
      </c>
      <c r="M32" s="126">
        <f>Data!Z118</f>
        <v>37.14285714</v>
      </c>
      <c r="N32" s="125" t="str">
        <f>Data!AD118</f>
        <v>Yamaha XT 600 (2KF)</v>
      </c>
      <c r="O32" s="125" t="str">
        <f>Data!AE118</f>
        <v/>
      </c>
      <c r="P32" s="125"/>
      <c r="Q32" s="125"/>
      <c r="R32" s="125"/>
      <c r="S32" s="125"/>
      <c r="T32" s="125"/>
    </row>
    <row r="33">
      <c r="A33" s="118">
        <v>32.0</v>
      </c>
      <c r="B33" s="119" t="str">
        <f>Data!A88</f>
        <v>Honda CRF 1100 Africa Twin</v>
      </c>
      <c r="C33" s="120">
        <f>Data!AA88</f>
        <v>66.20315679</v>
      </c>
      <c r="D33" s="128">
        <f>Data!AB88</f>
        <v>62.90534633</v>
      </c>
      <c r="E33" s="119">
        <f>Data!AA26</f>
        <v>14450</v>
      </c>
      <c r="F33" s="129">
        <f>Data!AC88</f>
        <v>229.710205</v>
      </c>
      <c r="G33" s="112" t="str">
        <f t="shared" si="1"/>
        <v>Honda CRF 1100 Africa Twin</v>
      </c>
      <c r="H33" s="98">
        <f>Data!D88</f>
        <v>86.60254038</v>
      </c>
      <c r="I33" s="98">
        <f>Data!Q88</f>
        <v>46.1769256</v>
      </c>
      <c r="J33" s="98">
        <f>Data!S88</f>
        <v>88.70967742</v>
      </c>
      <c r="K33" s="98">
        <f>Data!V88</f>
        <v>71.65605096</v>
      </c>
      <c r="L33" s="98">
        <f>Data!Y88</f>
        <v>61.2244898</v>
      </c>
      <c r="M33" s="98">
        <f>Data!Z88</f>
        <v>54.81049563</v>
      </c>
      <c r="N33" s="112" t="str">
        <f>Data!AD88</f>
        <v>Honda CRF 1100 Africa Twin</v>
      </c>
      <c r="O33" s="112" t="str">
        <f>Data!AE88</f>
        <v/>
      </c>
    </row>
    <row r="34">
      <c r="A34" s="118">
        <v>33.0</v>
      </c>
      <c r="B34" s="122" t="str">
        <f>Data!A117</f>
        <v>Yamaha XT 550</v>
      </c>
      <c r="C34" s="123">
        <f>Data!AA117</f>
        <v>60.72589573</v>
      </c>
      <c r="D34" s="130">
        <f>Data!AB117</f>
        <v>62.86322951</v>
      </c>
      <c r="E34" s="122" t="str">
        <f>Data!AA55</f>
        <v/>
      </c>
      <c r="F34" s="127" t="str">
        <f>Data!AC117</f>
        <v/>
      </c>
      <c r="G34" s="125" t="str">
        <f t="shared" si="1"/>
        <v>Yamaha XT 550</v>
      </c>
      <c r="H34" s="126">
        <f>Data!D117</f>
        <v>52.85941399</v>
      </c>
      <c r="I34" s="126">
        <f>Data!Q117</f>
        <v>73.50746269</v>
      </c>
      <c r="J34" s="126">
        <f>Data!S117</f>
        <v>78.62903226</v>
      </c>
      <c r="K34" s="126">
        <f>Data!V117</f>
        <v>66.87898089</v>
      </c>
      <c r="L34" s="126">
        <f>Data!Y117</f>
        <v>66.66666667</v>
      </c>
      <c r="M34" s="126">
        <f>Data!Z117</f>
        <v>38.0952381</v>
      </c>
      <c r="N34" s="125" t="str">
        <f>Data!AD117</f>
        <v>Yamaha XT 550</v>
      </c>
    </row>
    <row r="35">
      <c r="A35" s="118">
        <v>34.0</v>
      </c>
      <c r="B35" s="122" t="str">
        <f>Data!A72</f>
        <v>BMW G 650 XChallenge</v>
      </c>
      <c r="C35" s="123">
        <f>Data!AA72</f>
        <v>62.40137156</v>
      </c>
      <c r="D35" s="130">
        <f>Data!AB72</f>
        <v>62.83932173</v>
      </c>
      <c r="E35" s="122">
        <f>Data!AA10</f>
        <v>8200</v>
      </c>
      <c r="F35" s="127">
        <f>Data!AC72</f>
        <v>130.4915421</v>
      </c>
      <c r="G35" s="125" t="str">
        <f t="shared" si="1"/>
        <v>BMW G 650 XChallenge</v>
      </c>
      <c r="H35" s="126">
        <f>Data!D72</f>
        <v>62.42642728</v>
      </c>
      <c r="I35" s="126">
        <f>Data!Q72</f>
        <v>68.40277778</v>
      </c>
      <c r="J35" s="126">
        <f>Data!S72</f>
        <v>72.17741935</v>
      </c>
      <c r="K35" s="126">
        <f>Data!V72</f>
        <v>85.98726115</v>
      </c>
      <c r="L35" s="126">
        <f>Data!Y72</f>
        <v>71.42857143</v>
      </c>
      <c r="M35" s="126">
        <f>Data!Z72</f>
        <v>32.31292517</v>
      </c>
      <c r="N35" s="125" t="str">
        <f>Data!AD72</f>
        <v>BMW G 650 XChallenge</v>
      </c>
      <c r="O35" s="125" t="str">
        <f>Data!AE72</f>
        <v/>
      </c>
      <c r="P35" s="125"/>
      <c r="Q35" s="125"/>
      <c r="R35" s="125"/>
      <c r="S35" s="125"/>
      <c r="T35" s="125"/>
    </row>
    <row r="36">
      <c r="A36" s="118">
        <v>35.0</v>
      </c>
      <c r="B36" s="119" t="str">
        <f>Data!A67</f>
        <v>BMW G 310 GS</v>
      </c>
      <c r="C36" s="120">
        <f>Data!AA67</f>
        <v>60.16551047</v>
      </c>
      <c r="D36" s="128">
        <f>Data!AB67</f>
        <v>62.43579725</v>
      </c>
      <c r="E36" s="119">
        <f>Data!AA5</f>
        <v>6050</v>
      </c>
      <c r="F36" s="129">
        <f>Data!AC67</f>
        <v>96.89953946</v>
      </c>
      <c r="G36" s="112" t="str">
        <f t="shared" si="1"/>
        <v>BMW G 310 GS</v>
      </c>
      <c r="H36" s="98">
        <f>Data!D67</f>
        <v>50</v>
      </c>
      <c r="I36" s="98">
        <f>Data!Q67</f>
        <v>60.77433287</v>
      </c>
      <c r="J36" s="98">
        <f>Data!S67</f>
        <v>70.76612903</v>
      </c>
      <c r="K36" s="98">
        <f>Data!V67</f>
        <v>57.32484076</v>
      </c>
      <c r="L36" s="98">
        <f>Data!Y67</f>
        <v>85.71428571</v>
      </c>
      <c r="M36" s="98">
        <f>Data!Z67</f>
        <v>44.89795918</v>
      </c>
      <c r="N36" s="112" t="str">
        <f>Data!AD67</f>
        <v>BMW G 310 GS</v>
      </c>
      <c r="O36" s="112" t="str">
        <f>Data!AE67</f>
        <v/>
      </c>
    </row>
    <row r="37">
      <c r="A37" s="118">
        <v>36.0</v>
      </c>
      <c r="B37" s="119" t="str">
        <f>Data!A103</f>
        <v>Suzuki DR 650 S (USA 2019)</v>
      </c>
      <c r="C37" s="120">
        <f>Data!AA103</f>
        <v>60.62164733</v>
      </c>
      <c r="D37" s="128">
        <f>Data!AB103</f>
        <v>62.35048779</v>
      </c>
      <c r="E37" s="119">
        <f>Data!AA41</f>
        <v>6000</v>
      </c>
      <c r="F37" s="129">
        <f>Data!AC103</f>
        <v>96.23020144</v>
      </c>
      <c r="G37" s="112" t="str">
        <f t="shared" si="1"/>
        <v>Suzuki DR 650 S (USA 2019)</v>
      </c>
      <c r="H37" s="98">
        <f>Data!D103</f>
        <v>56.8796459</v>
      </c>
      <c r="I37" s="98">
        <f>Data!Q103</f>
        <v>67.00680272</v>
      </c>
      <c r="J37" s="98">
        <f>Data!S103</f>
        <v>76.20967742</v>
      </c>
      <c r="K37" s="98">
        <f>Data!V103</f>
        <v>82.80254777</v>
      </c>
      <c r="L37" s="98">
        <f>Data!Y103</f>
        <v>60</v>
      </c>
      <c r="M37" s="98">
        <f>Data!Z103</f>
        <v>37.14285714</v>
      </c>
      <c r="N37" s="112" t="str">
        <f>Data!AD103</f>
        <v>Suzuki DR 650 S (USA 2019)</v>
      </c>
      <c r="O37" s="112" t="str">
        <f>Data!AE103</f>
        <v/>
      </c>
    </row>
    <row r="38">
      <c r="A38" s="118">
        <v>37.0</v>
      </c>
      <c r="B38" s="122" t="str">
        <f>Data!A68</f>
        <v>BMW G 650 GS</v>
      </c>
      <c r="C38" s="123">
        <f>Data!AA68</f>
        <v>61.39416422</v>
      </c>
      <c r="D38" s="130">
        <f>Data!AB68</f>
        <v>62.32464168</v>
      </c>
      <c r="E38" s="122">
        <f>Data!AA6</f>
        <v>7400</v>
      </c>
      <c r="F38" s="127">
        <f>Data!AC68</f>
        <v>118.7331335</v>
      </c>
      <c r="G38" s="125" t="str">
        <f t="shared" si="1"/>
        <v>BMW G 650 GS</v>
      </c>
      <c r="H38" s="126">
        <f>Data!D68</f>
        <v>59.40885258</v>
      </c>
      <c r="I38" s="126">
        <f>Data!Q68</f>
        <v>55.96590909</v>
      </c>
      <c r="J38" s="126">
        <f>Data!S68</f>
        <v>75.80645161</v>
      </c>
      <c r="K38" s="126">
        <f>Data!V68</f>
        <v>53.34394904</v>
      </c>
      <c r="L38" s="126">
        <f>Data!Y68</f>
        <v>78.94736842</v>
      </c>
      <c r="M38" s="126">
        <f>Data!Z68</f>
        <v>52.63157895</v>
      </c>
      <c r="N38" s="125" t="str">
        <f>Data!AD68</f>
        <v>BMW G 650 GS</v>
      </c>
      <c r="O38" s="125" t="str">
        <f>Data!AE68</f>
        <v/>
      </c>
      <c r="P38" s="125"/>
      <c r="Q38" s="125"/>
      <c r="R38" s="125"/>
      <c r="S38" s="125"/>
      <c r="T38" s="125"/>
    </row>
    <row r="39">
      <c r="A39" s="118">
        <v>38.0</v>
      </c>
      <c r="B39" s="119" t="str">
        <f>Data!A91</f>
        <v>Kawasaki Versys X-300</v>
      </c>
      <c r="C39" s="120">
        <f>Data!AA91</f>
        <v>59.94424649</v>
      </c>
      <c r="D39" s="128">
        <f>Data!AB91</f>
        <v>61.44060415</v>
      </c>
      <c r="E39" s="119">
        <f>Data!AA29</f>
        <v>5795</v>
      </c>
      <c r="F39" s="129">
        <f>Data!AC91</f>
        <v>94.31873401</v>
      </c>
      <c r="G39" s="112" t="str">
        <f t="shared" si="1"/>
        <v>Kawasaki Versys X-300</v>
      </c>
      <c r="H39" s="98">
        <f>Data!D91</f>
        <v>54.23261445</v>
      </c>
      <c r="I39" s="98">
        <f>Data!Q91</f>
        <v>60.23543801</v>
      </c>
      <c r="J39" s="98">
        <f>Data!S91</f>
        <v>68.5483871</v>
      </c>
      <c r="K39" s="98">
        <f>Data!V91</f>
        <v>44.26751592</v>
      </c>
      <c r="L39" s="98">
        <f>Data!Y91</f>
        <v>76.92307692</v>
      </c>
      <c r="M39" s="98">
        <f>Data!Z91</f>
        <v>62.27106227</v>
      </c>
      <c r="N39" s="112" t="str">
        <f>Data!AD91</f>
        <v>Kawasaki Versys X-300</v>
      </c>
      <c r="O39" s="112" t="str">
        <f>Data!AE91</f>
        <v/>
      </c>
    </row>
    <row r="40">
      <c r="A40" s="118">
        <v>39.0</v>
      </c>
      <c r="B40" s="122" t="str">
        <f>Data!A101</f>
        <v>Suzuki DR 350 SE</v>
      </c>
      <c r="C40" s="123">
        <f>Data!AA101</f>
        <v>58.37033545</v>
      </c>
      <c r="D40" s="130">
        <f>Data!AB101</f>
        <v>61.19400785</v>
      </c>
      <c r="E40" s="122" t="str">
        <f>Data!AA39</f>
        <v/>
      </c>
      <c r="F40" s="127" t="str">
        <f>Data!AC101</f>
        <v/>
      </c>
      <c r="G40" s="125" t="str">
        <f t="shared" si="1"/>
        <v>Suzuki DR 350 SE</v>
      </c>
      <c r="H40" s="126">
        <f>Data!D101</f>
        <v>46.96682183</v>
      </c>
      <c r="I40" s="126">
        <f>Data!Q101</f>
        <v>80.73770492</v>
      </c>
      <c r="J40" s="126">
        <f>Data!S101</f>
        <v>74.19354839</v>
      </c>
      <c r="K40" s="126">
        <f>Data!V101</f>
        <v>89.17197452</v>
      </c>
      <c r="L40" s="126">
        <f>Data!Y101</f>
        <v>61.2244898</v>
      </c>
      <c r="M40" s="126">
        <f>Data!Z101</f>
        <v>26.23906706</v>
      </c>
      <c r="N40" s="125" t="str">
        <f>Data!AD101</f>
        <v>Suzuki DR 350 SE</v>
      </c>
      <c r="O40" s="125" t="str">
        <f>Data!AE101</f>
        <v/>
      </c>
      <c r="P40" s="125"/>
      <c r="Q40" s="125"/>
      <c r="R40" s="125"/>
      <c r="S40" s="125"/>
      <c r="T40" s="125"/>
    </row>
    <row r="41">
      <c r="A41" s="118">
        <v>40.0</v>
      </c>
      <c r="B41" s="119" t="str">
        <f>Data!A111</f>
        <v>Yamaha Ténéré 700</v>
      </c>
      <c r="C41" s="120">
        <f>Data!AA111</f>
        <v>62.56173486</v>
      </c>
      <c r="D41" s="128">
        <f>Data!AB111</f>
        <v>60.73465308</v>
      </c>
      <c r="E41" s="119">
        <f>Data!AA49</f>
        <v>9600</v>
      </c>
      <c r="F41" s="129">
        <f>Data!AC111</f>
        <v>158.0646223</v>
      </c>
      <c r="G41" s="112" t="str">
        <f t="shared" si="1"/>
        <v>Yamaha Ténéré 700</v>
      </c>
      <c r="H41" s="98">
        <f>Data!D111</f>
        <v>73.26422769</v>
      </c>
      <c r="I41" s="98">
        <f>Data!Q111</f>
        <v>50.98343685</v>
      </c>
      <c r="J41" s="98">
        <f>Data!S111</f>
        <v>76.61290323</v>
      </c>
      <c r="K41" s="98">
        <f>Data!V111</f>
        <v>65.2866242</v>
      </c>
      <c r="L41" s="98">
        <f>Data!Y111</f>
        <v>65.2173913</v>
      </c>
      <c r="M41" s="98">
        <f>Data!Z111</f>
        <v>49.68944099</v>
      </c>
      <c r="N41" s="112" t="str">
        <f>Data!AD111</f>
        <v>Yamaha Ténéré 700</v>
      </c>
      <c r="O41" s="112" t="str">
        <f>Data!AE111</f>
        <v/>
      </c>
    </row>
    <row r="42">
      <c r="A42" s="118">
        <v>41.0</v>
      </c>
      <c r="B42" s="119" t="str">
        <f>Data!A65</f>
        <v>AKT TT 250 Adventour / CSC RX3 Adventure / Zongshen RX3</v>
      </c>
      <c r="C42" s="120">
        <f>Data!AA65</f>
        <v>56.06003744</v>
      </c>
      <c r="D42" s="128">
        <f>Data!AB65</f>
        <v>60.50648747</v>
      </c>
      <c r="E42" s="119">
        <f>Data!AA3</f>
        <v>2880</v>
      </c>
      <c r="F42" s="129">
        <f>Data!AC65</f>
        <v>47.59820178</v>
      </c>
      <c r="G42" s="112" t="str">
        <f t="shared" si="1"/>
        <v>AKT TT 250 Adventour / CSC RX3 Adventure / Zongshen RX3</v>
      </c>
      <c r="H42" s="98">
        <f>Data!D65</f>
        <v>42.70280332</v>
      </c>
      <c r="I42" s="98">
        <f>Data!Q65</f>
        <v>65.66666667</v>
      </c>
      <c r="J42" s="98">
        <f>Data!S65</f>
        <v>66.53225806</v>
      </c>
      <c r="K42" s="98">
        <f>Data!V65</f>
        <v>43.31210191</v>
      </c>
      <c r="L42" s="98">
        <f>Data!Y65</f>
        <v>75</v>
      </c>
      <c r="M42" s="98">
        <f>Data!Z65</f>
        <v>57.14285714</v>
      </c>
      <c r="N42" s="112" t="str">
        <f>Data!AD65</f>
        <v>AKT TT 250 Adventour / CSC RX3 Adventure / Zongshen RX3</v>
      </c>
      <c r="O42" s="112" t="str">
        <f>Data!AE65</f>
        <v/>
      </c>
    </row>
    <row r="43">
      <c r="A43" s="118">
        <v>42.0</v>
      </c>
      <c r="B43" s="122" t="str">
        <f>Data!A70</f>
        <v>BMW G 650 XCountry (2006)</v>
      </c>
      <c r="C43" s="123">
        <f>Data!AA70</f>
        <v>60.53650509</v>
      </c>
      <c r="D43" s="130">
        <f>Data!AB70</f>
        <v>60.44531935</v>
      </c>
      <c r="E43" s="122">
        <f>Data!AA8</f>
        <v>6900</v>
      </c>
      <c r="F43" s="127">
        <f>Data!AC70</f>
        <v>114.1527594</v>
      </c>
      <c r="G43" s="125" t="str">
        <f t="shared" si="1"/>
        <v>BMW G 650 XCountry (2006)</v>
      </c>
      <c r="H43" s="126">
        <f>Data!D70</f>
        <v>62.42642728</v>
      </c>
      <c r="I43" s="126">
        <f>Data!Q70</f>
        <v>65.88628763</v>
      </c>
      <c r="J43" s="126">
        <f>Data!S70</f>
        <v>70.56451613</v>
      </c>
      <c r="K43" s="126">
        <f>Data!V70</f>
        <v>71.65605096</v>
      </c>
      <c r="L43" s="126">
        <f>Data!Y70</f>
        <v>73.17073171</v>
      </c>
      <c r="M43" s="126">
        <f>Data!Z70</f>
        <v>33.1010453</v>
      </c>
      <c r="N43" s="125" t="str">
        <f>Data!AD70</f>
        <v>BMW G 650 XCountry (2006)</v>
      </c>
      <c r="O43" s="125" t="str">
        <f>Data!AE70</f>
        <v/>
      </c>
      <c r="P43" s="125"/>
      <c r="Q43" s="125"/>
      <c r="R43" s="125"/>
      <c r="S43" s="125"/>
      <c r="T43" s="125"/>
    </row>
    <row r="44">
      <c r="A44" s="118">
        <v>43.0</v>
      </c>
      <c r="B44" s="122" t="str">
        <f>Data!A73</f>
        <v>BMW R 1200 GS Rallye (2012)</v>
      </c>
      <c r="C44" s="123">
        <f>Data!AA73</f>
        <v>63.44454785</v>
      </c>
      <c r="D44" s="130">
        <f>Data!AB73</f>
        <v>60.07246877</v>
      </c>
      <c r="E44" s="122">
        <f>Data!AA11</f>
        <v>14950</v>
      </c>
      <c r="F44" s="127">
        <f>Data!AC73</f>
        <v>248.866083</v>
      </c>
      <c r="G44" s="125" t="str">
        <f t="shared" si="1"/>
        <v>BMW R 1200 GS Rallye (2012)</v>
      </c>
      <c r="H44" s="126">
        <f>Data!D73</f>
        <v>89.93461677</v>
      </c>
      <c r="I44" s="126">
        <f>Data!Q73</f>
        <v>48.52216749</v>
      </c>
      <c r="J44" s="126">
        <f>Data!S73</f>
        <v>85.08064516</v>
      </c>
      <c r="K44" s="126">
        <f>Data!V73</f>
        <v>62.10191083</v>
      </c>
      <c r="L44" s="126">
        <f>Data!Y73</f>
        <v>56.60377358</v>
      </c>
      <c r="M44" s="126">
        <f>Data!Z73</f>
        <v>53.9083558</v>
      </c>
      <c r="N44" s="125" t="str">
        <f>Data!AD73</f>
        <v>BMW R 1200 GS Rallye (2012)</v>
      </c>
      <c r="O44" s="125" t="str">
        <f>Data!AE73</f>
        <v/>
      </c>
      <c r="P44" s="125"/>
      <c r="Q44" s="125"/>
      <c r="R44" s="125"/>
      <c r="S44" s="125"/>
      <c r="T44" s="125"/>
    </row>
    <row r="45">
      <c r="A45" s="118">
        <v>26.0</v>
      </c>
      <c r="B45" s="119" t="str">
        <f>Data!A109</f>
        <v>Triumph Scrambler 1200 XE</v>
      </c>
      <c r="C45" s="120">
        <f>Data!AA109</f>
        <v>62.79998629</v>
      </c>
      <c r="D45" s="128">
        <f>Data!AB109</f>
        <v>59.706059</v>
      </c>
      <c r="E45" s="119">
        <f>Data!AA47</f>
        <v>14550</v>
      </c>
      <c r="F45" s="129">
        <f>Data!AC109</f>
        <v>243.6938603</v>
      </c>
      <c r="G45" s="112" t="str">
        <f t="shared" si="1"/>
        <v>Triumph Scrambler 1200 XE</v>
      </c>
      <c r="H45" s="98">
        <f>Data!D109</f>
        <v>81.34892168</v>
      </c>
      <c r="I45" s="98">
        <f>Data!Q109</f>
        <v>47.58454106</v>
      </c>
      <c r="J45" s="98">
        <f>Data!S109</f>
        <v>64.51612903</v>
      </c>
      <c r="K45" s="98">
        <f>Data!V109</f>
        <v>79.61783439</v>
      </c>
      <c r="L45" s="98">
        <f>Data!Y109</f>
        <v>63.82978723</v>
      </c>
      <c r="M45" s="98">
        <f>Data!Z109</f>
        <v>48.63221884</v>
      </c>
      <c r="N45" s="112" t="str">
        <f>Data!AD109</f>
        <v>Triumph Scrambler 1200 XE</v>
      </c>
      <c r="O45" s="112" t="str">
        <f>Data!AE109</f>
        <v/>
      </c>
    </row>
    <row r="46">
      <c r="A46" s="118">
        <v>45.0</v>
      </c>
      <c r="B46" s="119" t="str">
        <f>Data!A66</f>
        <v>Beta Alp 4.0</v>
      </c>
      <c r="C46" s="120">
        <f>Data!AA66</f>
        <v>55.75972511</v>
      </c>
      <c r="D46" s="128">
        <f>Data!AB66</f>
        <v>58.80650062</v>
      </c>
      <c r="E46" s="119">
        <f>Data!AA4</f>
        <v>5900</v>
      </c>
      <c r="F46" s="129">
        <f>Data!AC66</f>
        <v>100.3290442</v>
      </c>
      <c r="G46" s="112" t="str">
        <f t="shared" si="1"/>
        <v>Beta Alp 4.0</v>
      </c>
      <c r="H46" s="98">
        <f>Data!D66</f>
        <v>44.55663943</v>
      </c>
      <c r="I46" s="98">
        <f>Data!Q66</f>
        <v>74.06015038</v>
      </c>
      <c r="J46" s="98">
        <f>Data!S66</f>
        <v>66.53225806</v>
      </c>
      <c r="K46" s="98">
        <f>Data!V66</f>
        <v>70.06369427</v>
      </c>
      <c r="L46" s="98">
        <f>Data!Y66</f>
        <v>63.82978723</v>
      </c>
      <c r="M46" s="98">
        <f>Data!Z66</f>
        <v>31.91489362</v>
      </c>
      <c r="N46" s="112" t="str">
        <f>Data!AD66</f>
        <v>Beta Alp 4.0</v>
      </c>
      <c r="O46" s="112" t="str">
        <f>Data!AE66</f>
        <v/>
      </c>
    </row>
    <row r="47">
      <c r="A47" s="118">
        <v>46.0</v>
      </c>
      <c r="B47" s="122" t="str">
        <f>Data!A99</f>
        <v>KTM 950 Adventure S</v>
      </c>
      <c r="C47" s="123">
        <f>Data!AA99</f>
        <v>61.75673543</v>
      </c>
      <c r="D47" s="130">
        <f>Data!AB99</f>
        <v>58.76379536</v>
      </c>
      <c r="E47" s="122">
        <f>Data!AA37</f>
        <v>12690</v>
      </c>
      <c r="F47" s="127">
        <f>Data!AC99</f>
        <v>215.9492919</v>
      </c>
      <c r="G47" s="125" t="str">
        <f t="shared" si="1"/>
        <v>KTM 950 Adventure S</v>
      </c>
      <c r="H47" s="126">
        <f>Data!D99</f>
        <v>84.88746876</v>
      </c>
      <c r="I47" s="126">
        <f>Data!Q99</f>
        <v>49.74747475</v>
      </c>
      <c r="J47" s="126">
        <f>Data!S99</f>
        <v>85.08064516</v>
      </c>
      <c r="K47" s="126">
        <f>Data!V99</f>
        <v>83.59872611</v>
      </c>
      <c r="L47" s="126">
        <f>Data!Y99</f>
        <v>43.47826087</v>
      </c>
      <c r="M47" s="126">
        <f>Data!Z99</f>
        <v>45.54865424</v>
      </c>
      <c r="N47" s="125" t="str">
        <f>Data!AD99</f>
        <v>KTM 950 Adventure S</v>
      </c>
      <c r="O47" s="125" t="str">
        <f>Data!AE99</f>
        <v/>
      </c>
      <c r="P47" s="125"/>
      <c r="Q47" s="125"/>
      <c r="R47" s="125"/>
      <c r="S47" s="125"/>
      <c r="T47" s="125"/>
    </row>
    <row r="48">
      <c r="A48" s="118">
        <v>44.0</v>
      </c>
      <c r="B48" s="119" t="str">
        <f>Data!A113</f>
        <v>Yamaha WR 450 F</v>
      </c>
      <c r="C48" s="120">
        <f>Data!AA113</f>
        <v>59.46973436</v>
      </c>
      <c r="D48" s="128">
        <f>Data!AB113</f>
        <v>58.62735174</v>
      </c>
      <c r="E48" s="119">
        <f>Data!AA51</f>
        <v>8900</v>
      </c>
      <c r="F48" s="129">
        <f>Data!AC113</f>
        <v>151.806277</v>
      </c>
      <c r="G48" s="112" t="str">
        <f t="shared" si="1"/>
        <v>Yamaha WR 450 F</v>
      </c>
      <c r="H48" s="98">
        <f>Data!D113</f>
        <v>63.76657801</v>
      </c>
      <c r="I48" s="98">
        <f>Data!Q113</f>
        <v>85.69874932</v>
      </c>
      <c r="J48" s="98">
        <f>Data!S113</f>
        <v>44.35483871</v>
      </c>
      <c r="K48" s="98">
        <f>Data!V113</f>
        <v>100</v>
      </c>
      <c r="L48" s="98">
        <f>Data!Y113</f>
        <v>71.42857143</v>
      </c>
      <c r="M48" s="98">
        <f>Data!Z113</f>
        <v>25.51020408</v>
      </c>
      <c r="N48" s="112" t="str">
        <f>Data!AD113</f>
        <v>Yamaha WR 450 F</v>
      </c>
      <c r="O48" s="112" t="str">
        <f>Data!AE113</f>
        <v/>
      </c>
    </row>
    <row r="49">
      <c r="A49" s="118">
        <v>47.0</v>
      </c>
      <c r="B49" s="122" t="str">
        <f>Data!A87</f>
        <v>Honda XL 600 V Transalp PD06</v>
      </c>
      <c r="C49" s="123">
        <f>Data!AA87</f>
        <v>58.42105165</v>
      </c>
      <c r="D49" s="130">
        <f>Data!AB87</f>
        <v>58.61921418</v>
      </c>
      <c r="E49" s="122" t="str">
        <f>Data!AA25</f>
        <v/>
      </c>
      <c r="F49" s="127" t="str">
        <f>Data!AC87</f>
        <v/>
      </c>
      <c r="G49" s="125" t="str">
        <f t="shared" si="1"/>
        <v>Honda XL 600 V Transalp PD06</v>
      </c>
      <c r="H49" s="126">
        <f>Data!D87</f>
        <v>60.63390626</v>
      </c>
      <c r="I49" s="126">
        <f>Data!Q87</f>
        <v>53.82513661</v>
      </c>
      <c r="J49" s="126">
        <f>Data!S87</f>
        <v>72.58064516</v>
      </c>
      <c r="K49" s="126">
        <f>Data!V87</f>
        <v>62.10191083</v>
      </c>
      <c r="L49" s="126">
        <f>Data!Y87</f>
        <v>57.69230769</v>
      </c>
      <c r="M49" s="126">
        <f>Data!Z87</f>
        <v>49.45054945</v>
      </c>
      <c r="N49" s="125" t="str">
        <f>Data!AD87</f>
        <v>Honda XL 600 V Transalp PD06</v>
      </c>
      <c r="O49" s="125" t="str">
        <f>Data!AE87</f>
        <v/>
      </c>
      <c r="P49" s="125"/>
      <c r="Q49" s="125"/>
      <c r="R49" s="125"/>
      <c r="S49" s="125"/>
      <c r="T49" s="125"/>
    </row>
    <row r="50">
      <c r="A50" s="118">
        <v>48.0</v>
      </c>
      <c r="B50" s="122" t="str">
        <f>Data!A71</f>
        <v>BMW G 650 XCountry (2009)</v>
      </c>
      <c r="C50" s="123">
        <f>Data!AA71</f>
        <v>58.72465448</v>
      </c>
      <c r="D50" s="130">
        <f>Data!AB71</f>
        <v>58.28092382</v>
      </c>
      <c r="E50" s="122">
        <f>Data!AA9</f>
        <v>6900</v>
      </c>
      <c r="F50" s="127">
        <f>Data!AC71</f>
        <v>118.3920835</v>
      </c>
      <c r="G50" s="125" t="str">
        <f t="shared" si="1"/>
        <v>BMW G 650 XCountry (2009)</v>
      </c>
      <c r="H50" s="126">
        <f>Data!D71</f>
        <v>62.42642728</v>
      </c>
      <c r="I50" s="126">
        <f>Data!Q71</f>
        <v>65.88628763</v>
      </c>
      <c r="J50" s="126">
        <f>Data!S71</f>
        <v>70.56451613</v>
      </c>
      <c r="K50" s="126">
        <f>Data!V71</f>
        <v>59.7133758</v>
      </c>
      <c r="L50" s="126">
        <f>Data!Y71</f>
        <v>73.17073171</v>
      </c>
      <c r="M50" s="126">
        <f>Data!Z71</f>
        <v>33.1010453</v>
      </c>
      <c r="N50" s="125" t="str">
        <f>Data!AD71</f>
        <v>BMW G 650 XCountry (2009)</v>
      </c>
      <c r="O50" s="125" t="str">
        <f>Data!AE71</f>
        <v/>
      </c>
      <c r="P50" s="125"/>
      <c r="Q50" s="125"/>
      <c r="R50" s="125"/>
      <c r="S50" s="125"/>
      <c r="T50" s="125"/>
    </row>
    <row r="51">
      <c r="A51" s="118">
        <v>49.0</v>
      </c>
      <c r="B51" s="119" t="str">
        <f>Data!A74</f>
        <v>BMW R 1250 GS</v>
      </c>
      <c r="C51" s="120">
        <f>Data!AA74</f>
        <v>63.14594356</v>
      </c>
      <c r="D51" s="128">
        <f>Data!AB74</f>
        <v>57.72660768</v>
      </c>
      <c r="E51" s="119">
        <f>Data!AA12</f>
        <v>16450</v>
      </c>
      <c r="F51" s="129">
        <f>Data!AC74</f>
        <v>284.9639129</v>
      </c>
      <c r="G51" s="112" t="str">
        <f t="shared" si="1"/>
        <v>BMW R 1250 GS</v>
      </c>
      <c r="H51" s="98">
        <f>Data!D74</f>
        <v>100</v>
      </c>
      <c r="I51" s="98">
        <f>Data!Q74</f>
        <v>41.82590234</v>
      </c>
      <c r="J51" s="98">
        <f>Data!S74</f>
        <v>87.09677419</v>
      </c>
      <c r="K51" s="98">
        <f>Data!V74</f>
        <v>62.10191083</v>
      </c>
      <c r="L51" s="98">
        <f>Data!Y74</f>
        <v>54.54545455</v>
      </c>
      <c r="M51" s="98">
        <f>Data!Z74</f>
        <v>51.94805195</v>
      </c>
      <c r="N51" s="112" t="str">
        <f>Data!AD74</f>
        <v>BMW R 1250 GS</v>
      </c>
      <c r="O51" s="112" t="str">
        <f>Data!AE74</f>
        <v/>
      </c>
    </row>
    <row r="52">
      <c r="A52" s="118">
        <v>50.0</v>
      </c>
      <c r="B52" s="119" t="str">
        <f>Data!A92</f>
        <v>KTM Freeride 250 F</v>
      </c>
      <c r="C52" s="120">
        <f>Data!AA92</f>
        <v>53.87897899</v>
      </c>
      <c r="D52" s="128">
        <f>Data!AB92</f>
        <v>57.52832555</v>
      </c>
      <c r="E52" s="119">
        <f>Data!AA30</f>
        <v>8098</v>
      </c>
      <c r="F52" s="129">
        <f>Data!AC92</f>
        <v>140.765439</v>
      </c>
      <c r="G52" s="112" t="str">
        <f t="shared" si="1"/>
        <v>KTM Freeride 250 F</v>
      </c>
      <c r="H52" s="98">
        <f>Data!D92</f>
        <v>38.82464348</v>
      </c>
      <c r="I52" s="98">
        <f>Data!Q92</f>
        <v>100</v>
      </c>
      <c r="J52" s="98">
        <f>Data!S92</f>
        <v>40.32258065</v>
      </c>
      <c r="K52" s="98">
        <f>Data!V92</f>
        <v>81.21019108</v>
      </c>
      <c r="L52" s="98">
        <f>Data!Y92</f>
        <v>85.71428571</v>
      </c>
      <c r="M52" s="98">
        <f>Data!Z92</f>
        <v>22.44897959</v>
      </c>
      <c r="N52" s="112" t="str">
        <f>Data!AD92</f>
        <v>KTM Freeride 250 F</v>
      </c>
      <c r="O52" s="112" t="str">
        <f>Data!AE92</f>
        <v/>
      </c>
    </row>
    <row r="53">
      <c r="A53" s="118">
        <v>51.0</v>
      </c>
      <c r="B53" s="122" t="str">
        <f>Data!A85</f>
        <v>Honda NX 650 Dominator (RD02)</v>
      </c>
      <c r="C53" s="123">
        <f>Data!AA85</f>
        <v>56.52643751</v>
      </c>
      <c r="D53" s="130">
        <f>Data!AB85</f>
        <v>57.08519669</v>
      </c>
      <c r="E53" s="122" t="str">
        <f>Data!AA23</f>
        <v/>
      </c>
      <c r="F53" s="127" t="str">
        <f>Data!AC85</f>
        <v/>
      </c>
      <c r="G53" s="125" t="str">
        <f t="shared" si="1"/>
        <v>Honda NX 650 Dominator (RD02)</v>
      </c>
      <c r="H53" s="126">
        <f>Data!D85</f>
        <v>56.8796459</v>
      </c>
      <c r="I53" s="126">
        <f>Data!Q85</f>
        <v>64.80263158</v>
      </c>
      <c r="J53" s="126">
        <f>Data!S85</f>
        <v>71.37096774</v>
      </c>
      <c r="K53" s="126">
        <f>Data!V85</f>
        <v>66.08280255</v>
      </c>
      <c r="L53" s="126">
        <f>Data!Y85</f>
        <v>56.60377358</v>
      </c>
      <c r="M53" s="126">
        <f>Data!Z85</f>
        <v>35.04043127</v>
      </c>
      <c r="N53" s="125" t="str">
        <f>Data!AD85</f>
        <v>Honda NX 650 Dominator (RD02)</v>
      </c>
      <c r="O53" s="125" t="str">
        <f>Data!AE85</f>
        <v/>
      </c>
      <c r="P53" s="125"/>
      <c r="Q53" s="125"/>
      <c r="R53" s="125"/>
      <c r="S53" s="125"/>
      <c r="T53" s="125"/>
    </row>
    <row r="54">
      <c r="A54" s="118">
        <v>23.0</v>
      </c>
      <c r="B54" s="119" t="str">
        <f>Data!A77</f>
        <v>Ducati Desert Sled</v>
      </c>
      <c r="C54" s="120">
        <f>Data!AA77</f>
        <v>58.19943991</v>
      </c>
      <c r="D54" s="128">
        <f>Data!AB77</f>
        <v>55.97083264</v>
      </c>
      <c r="E54" s="119">
        <f>Data!AA15</f>
        <v>12095</v>
      </c>
      <c r="F54" s="129">
        <f>Data!AC77</f>
        <v>216.0946949</v>
      </c>
      <c r="G54" s="112" t="str">
        <f t="shared" si="1"/>
        <v>Ducati Desert Sled</v>
      </c>
      <c r="H54" s="98">
        <f>Data!D77</f>
        <v>73.26422769</v>
      </c>
      <c r="I54" s="98">
        <f>Data!Q77</f>
        <v>51.03626943</v>
      </c>
      <c r="J54" s="98">
        <f>Data!S77</f>
        <v>64.51612903</v>
      </c>
      <c r="K54" s="98">
        <f>Data!V77</f>
        <v>63.69426752</v>
      </c>
      <c r="L54" s="98">
        <f>Data!Y77</f>
        <v>63.82978723</v>
      </c>
      <c r="M54" s="98">
        <f>Data!Z77</f>
        <v>41.03343465</v>
      </c>
      <c r="N54" s="112" t="str">
        <f>Data!AD77</f>
        <v>Ducati Desert Sled</v>
      </c>
      <c r="O54" s="112" t="str">
        <f>Data!AE77</f>
        <v/>
      </c>
    </row>
    <row r="55">
      <c r="A55" s="118">
        <v>52.0</v>
      </c>
      <c r="B55" s="119" t="str">
        <f>Data!A81</f>
        <v>Honda CRF 450 L</v>
      </c>
      <c r="C55" s="120">
        <f>Data!AA81</f>
        <v>53.2116778</v>
      </c>
      <c r="D55" s="128">
        <f>Data!AB81</f>
        <v>55.50828982</v>
      </c>
      <c r="E55" s="119">
        <f>Data!AA19</f>
        <v>10690</v>
      </c>
      <c r="F55" s="129">
        <f>Data!AC81</f>
        <v>192.5838471</v>
      </c>
      <c r="G55" s="112" t="str">
        <f t="shared" si="1"/>
        <v>Honda CRF 450 L</v>
      </c>
      <c r="H55" s="98">
        <f>Data!D81</f>
        <v>42.87464629</v>
      </c>
      <c r="I55" s="98">
        <f>Data!Q81</f>
        <v>78.25534281</v>
      </c>
      <c r="J55" s="98">
        <f>Data!S81</f>
        <v>40.32258065</v>
      </c>
      <c r="K55" s="98">
        <f>Data!V81</f>
        <v>90.44585987</v>
      </c>
      <c r="L55" s="98">
        <f>Data!Y81</f>
        <v>71.42857143</v>
      </c>
      <c r="M55" s="98">
        <f>Data!Z81</f>
        <v>25.85034014</v>
      </c>
      <c r="N55" s="112" t="str">
        <f>Data!AD81</f>
        <v>Honda CRF 450 L</v>
      </c>
      <c r="O55" s="112" t="str">
        <f>Data!AE81</f>
        <v/>
      </c>
    </row>
    <row r="56">
      <c r="A56" s="118">
        <v>53.0</v>
      </c>
      <c r="B56" s="122" t="str">
        <f>Data!A116</f>
        <v>Yamaha XT 500</v>
      </c>
      <c r="C56" s="123">
        <f>Data!AA116</f>
        <v>51.25094613</v>
      </c>
      <c r="D56" s="130">
        <f>Data!AB116</f>
        <v>51.83689646</v>
      </c>
      <c r="E56" s="122" t="str">
        <f>Data!AA54</f>
        <v/>
      </c>
      <c r="F56" s="127" t="str">
        <f>Data!AC116</f>
        <v/>
      </c>
      <c r="G56" s="125" t="str">
        <f t="shared" si="1"/>
        <v>Yamaha XT 500</v>
      </c>
      <c r="H56" s="126">
        <f>Data!D116</f>
        <v>49.25921831</v>
      </c>
      <c r="I56" s="126">
        <f>Data!Q116</f>
        <v>69.85815603</v>
      </c>
      <c r="J56" s="126">
        <f>Data!S116</f>
        <v>68.14516129</v>
      </c>
      <c r="K56" s="126">
        <f>Data!V116</f>
        <v>56.36942675</v>
      </c>
      <c r="L56" s="126">
        <f>Data!Y116</f>
        <v>57.69230769</v>
      </c>
      <c r="M56" s="126">
        <f>Data!Z116</f>
        <v>24.17582418</v>
      </c>
      <c r="N56" s="125" t="str">
        <f>Data!AD116</f>
        <v>Yamaha XT 500</v>
      </c>
      <c r="O56" s="125" t="str">
        <f>Data!AE116</f>
        <v/>
      </c>
      <c r="P56" s="125"/>
      <c r="Q56" s="125"/>
      <c r="R56" s="125"/>
      <c r="S56" s="125"/>
      <c r="T56" s="125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75"/>
  </cols>
  <sheetData>
    <row r="1">
      <c r="A1" s="116" t="str">
        <f>Data!A1</f>
        <v>Model</v>
      </c>
      <c r="B1" s="116" t="str">
        <f>Data!Q1</f>
        <v>Dry weight 
[kg]</v>
      </c>
      <c r="C1" s="116" t="str">
        <f>Data!V1</f>
        <v>Avg. suspension travel 
[mm]</v>
      </c>
    </row>
    <row r="2">
      <c r="A2" s="119" t="str">
        <f>Data!A2</f>
        <v>AJP PR7 Adventure 650</v>
      </c>
      <c r="B2" s="119">
        <f>Data!Q2</f>
        <v>148</v>
      </c>
      <c r="C2" s="119">
        <f>Data!V2</f>
        <v>290</v>
      </c>
    </row>
    <row r="3">
      <c r="A3" s="119" t="str">
        <f>Data!A3</f>
        <v>AKT TT 250 Adventour / CSC RX3 Adventure / Zongshen RX3</v>
      </c>
      <c r="B3" s="119">
        <f>Data!Q3</f>
        <v>150</v>
      </c>
      <c r="C3" s="119">
        <f>Data!V3</f>
        <v>136</v>
      </c>
    </row>
    <row r="4">
      <c r="A4" s="119" t="str">
        <f>Data!A4</f>
        <v>Beta Alp 4.0</v>
      </c>
      <c r="B4" s="119">
        <f>Data!Q4</f>
        <v>133</v>
      </c>
      <c r="C4" s="119">
        <f>Data!V4</f>
        <v>220</v>
      </c>
    </row>
    <row r="5">
      <c r="A5" s="119" t="str">
        <f>Data!A5</f>
        <v>BMW G 310 GS</v>
      </c>
      <c r="B5" s="129">
        <f>Data!Q5</f>
        <v>162.075</v>
      </c>
      <c r="C5" s="119">
        <f>Data!V5</f>
        <v>180</v>
      </c>
    </row>
    <row r="6">
      <c r="A6" s="119" t="str">
        <f>Data!A6</f>
        <v>BMW G 650 GS</v>
      </c>
      <c r="B6" s="119">
        <f>Data!Q6</f>
        <v>176</v>
      </c>
      <c r="C6" s="119">
        <f>Data!V6</f>
        <v>167.5</v>
      </c>
    </row>
    <row r="7">
      <c r="A7" s="119" t="str">
        <f>Data!A7</f>
        <v>BMW G 650 GS Sertao</v>
      </c>
      <c r="B7" s="119">
        <f>Data!Q7</f>
        <v>182</v>
      </c>
      <c r="C7" s="119">
        <f>Data!V7</f>
        <v>210</v>
      </c>
    </row>
    <row r="8">
      <c r="A8" s="119" t="str">
        <f>Data!A8</f>
        <v>BMW G 650 XCountry (2006)</v>
      </c>
      <c r="B8" s="119">
        <f>Data!Q8</f>
        <v>149.5</v>
      </c>
      <c r="C8" s="119">
        <f>Data!V8</f>
        <v>225</v>
      </c>
    </row>
    <row r="9">
      <c r="A9" s="119" t="str">
        <f>Data!A9</f>
        <v>BMW G 650 XCountry (2009)</v>
      </c>
      <c r="B9" s="119">
        <f>Data!Q9</f>
        <v>149.5</v>
      </c>
      <c r="C9" s="119">
        <f>Data!V9</f>
        <v>187.5</v>
      </c>
    </row>
    <row r="10">
      <c r="A10" s="119" t="str">
        <f>Data!A10</f>
        <v>BMW G 650 XChallenge</v>
      </c>
      <c r="B10" s="119">
        <f>Data!Q10</f>
        <v>144</v>
      </c>
      <c r="C10" s="119">
        <f>Data!V10</f>
        <v>270</v>
      </c>
    </row>
    <row r="11">
      <c r="A11" s="119" t="str">
        <f>Data!A11</f>
        <v>BMW R 1200 GS Rallye (2012)</v>
      </c>
      <c r="B11" s="119">
        <f>Data!Q11</f>
        <v>203</v>
      </c>
      <c r="C11" s="119">
        <f>Data!V11</f>
        <v>195</v>
      </c>
    </row>
    <row r="12">
      <c r="A12" s="119" t="str">
        <f>Data!A12</f>
        <v>BMW R 1250 GS</v>
      </c>
      <c r="B12" s="129">
        <f>Data!Q12</f>
        <v>235.5</v>
      </c>
      <c r="C12" s="119">
        <f>Data!V12</f>
        <v>195</v>
      </c>
    </row>
    <row r="13">
      <c r="A13" s="119" t="str">
        <f>Data!A13</f>
        <v>BMW R 1250 GS Adventure</v>
      </c>
      <c r="B13" s="129">
        <f>Data!Q13</f>
        <v>247.75</v>
      </c>
      <c r="C13" s="119">
        <f>Data!V13</f>
        <v>215</v>
      </c>
    </row>
    <row r="14">
      <c r="A14" s="119" t="str">
        <f>Data!A14</f>
        <v>CCM GP 450 Adventure</v>
      </c>
      <c r="B14" s="119">
        <f>Data!Q14</f>
        <v>125</v>
      </c>
      <c r="C14" s="119">
        <f>Data!V14</f>
        <v>265</v>
      </c>
    </row>
    <row r="15">
      <c r="A15" s="119" t="str">
        <f>Data!A15</f>
        <v>Ducati Desert Sled</v>
      </c>
      <c r="B15" s="119">
        <f>Data!Q15</f>
        <v>193</v>
      </c>
      <c r="C15" s="119">
        <f>Data!V15</f>
        <v>200</v>
      </c>
    </row>
    <row r="16">
      <c r="A16" s="119" t="str">
        <f>Data!A16</f>
        <v>Fantic Caballero Rally 500</v>
      </c>
      <c r="B16" s="119">
        <f>Data!Q16</f>
        <v>150</v>
      </c>
      <c r="C16" s="119">
        <f>Data!V16</f>
        <v>200</v>
      </c>
    </row>
    <row r="17">
      <c r="A17" s="119" t="str">
        <f>Data!A17</f>
        <v>Honda CRF 250 L</v>
      </c>
      <c r="B17" s="129">
        <f>Data!Q17</f>
        <v>140.8025</v>
      </c>
      <c r="C17" s="119">
        <f>Data!V17</f>
        <v>245</v>
      </c>
    </row>
    <row r="18">
      <c r="A18" s="119" t="str">
        <f>Data!A18</f>
        <v>Honda CRF 250 Rally</v>
      </c>
      <c r="B18" s="129">
        <f>Data!Q18</f>
        <v>150.1825</v>
      </c>
      <c r="C18" s="119">
        <f>Data!V18</f>
        <v>257.5</v>
      </c>
    </row>
    <row r="19">
      <c r="A19" s="119" t="str">
        <f>Data!A19</f>
        <v>Honda CRF 450 L</v>
      </c>
      <c r="B19" s="129">
        <f>Data!Q19</f>
        <v>125.87</v>
      </c>
      <c r="C19" s="119">
        <f>Data!V19</f>
        <v>284</v>
      </c>
    </row>
    <row r="20">
      <c r="A20" s="119" t="str">
        <f>Data!A20</f>
        <v>Honda XRE 300 ABS</v>
      </c>
      <c r="B20" s="119">
        <f>Data!Q20</f>
        <v>148</v>
      </c>
      <c r="C20" s="119">
        <f>Data!V20</f>
        <v>235</v>
      </c>
    </row>
    <row r="21">
      <c r="A21" s="119" t="str">
        <f>Data!A21</f>
        <v>Honda NX 250 Dominator (MD21)</v>
      </c>
      <c r="B21" s="119">
        <f>Data!Q21</f>
        <v>118</v>
      </c>
      <c r="C21" s="119">
        <f>Data!V21</f>
        <v>210</v>
      </c>
    </row>
    <row r="22">
      <c r="A22" s="119" t="str">
        <f>Data!A22</f>
        <v>Honda NX4 Falcon</v>
      </c>
      <c r="B22" s="119">
        <f>Data!Q22</f>
        <v>151</v>
      </c>
      <c r="C22" s="119">
        <f>Data!V22</f>
        <v>207.5</v>
      </c>
    </row>
    <row r="23">
      <c r="A23" s="119" t="str">
        <f>Data!A23</f>
        <v>Honda NX 650 Dominator (RD02)</v>
      </c>
      <c r="B23" s="119">
        <f>Data!Q23</f>
        <v>152</v>
      </c>
      <c r="C23" s="119">
        <f>Data!V23</f>
        <v>207.5</v>
      </c>
    </row>
    <row r="24">
      <c r="A24" s="119" t="str">
        <f>Data!A24</f>
        <v>Honda CB 500 X</v>
      </c>
      <c r="B24" s="119">
        <f>Data!Q24</f>
        <v>178</v>
      </c>
      <c r="C24" s="119">
        <f>Data!V24</f>
        <v>142.5</v>
      </c>
    </row>
    <row r="25">
      <c r="A25" s="119" t="str">
        <f>Data!A25</f>
        <v>Honda XL 600 V Transalp PD06</v>
      </c>
      <c r="B25" s="119">
        <f>Data!Q25</f>
        <v>183</v>
      </c>
      <c r="C25" s="119">
        <f>Data!V25</f>
        <v>195</v>
      </c>
    </row>
    <row r="26">
      <c r="A26" s="119" t="str">
        <f>Data!A26</f>
        <v>Honda CRF 1100 Africa Twin</v>
      </c>
      <c r="B26" s="129">
        <f>Data!Q26</f>
        <v>213.31</v>
      </c>
      <c r="C26" s="119">
        <f>Data!V26</f>
        <v>225</v>
      </c>
    </row>
    <row r="27">
      <c r="A27" s="119" t="str">
        <f>Data!A27</f>
        <v>Husqvarna 701 LR (2020)</v>
      </c>
      <c r="B27" s="119">
        <f>Data!Q27</f>
        <v>155</v>
      </c>
      <c r="C27" s="119">
        <f>Data!V27</f>
        <v>250</v>
      </c>
    </row>
    <row r="28">
      <c r="A28" s="119" t="str">
        <f>Data!A28</f>
        <v>Kawasaki KLX 250</v>
      </c>
      <c r="B28" s="129">
        <f>Data!Q28</f>
        <v>132.8025</v>
      </c>
      <c r="C28" s="119">
        <f>Data!V28</f>
        <v>242.5</v>
      </c>
    </row>
    <row r="29">
      <c r="A29" s="119" t="str">
        <f>Data!A29</f>
        <v>Kawasaki Versys X-300</v>
      </c>
      <c r="B29" s="129">
        <f>Data!Q29</f>
        <v>163.525</v>
      </c>
      <c r="C29" s="119">
        <f>Data!V29</f>
        <v>139</v>
      </c>
    </row>
    <row r="30">
      <c r="A30" s="119" t="str">
        <f>Data!A30</f>
        <v>KTM Freeride 250 F</v>
      </c>
      <c r="B30" s="119">
        <f>Data!Q30</f>
        <v>98.5</v>
      </c>
      <c r="C30" s="119">
        <f>Data!V30</f>
        <v>255</v>
      </c>
    </row>
    <row r="31">
      <c r="A31" s="119" t="str">
        <f>Data!A31</f>
        <v>KTM 390 Adventure</v>
      </c>
      <c r="B31" s="119">
        <f>Data!Q31</f>
        <v>158</v>
      </c>
      <c r="C31" s="119">
        <f>Data!V31</f>
        <v>173.5</v>
      </c>
    </row>
    <row r="32">
      <c r="A32" s="119" t="str">
        <f>Data!A32</f>
        <v>KTM 450 Rally</v>
      </c>
      <c r="B32" s="119">
        <f>Data!Q32</f>
        <v>139</v>
      </c>
      <c r="C32" s="119">
        <f>Data!V32</f>
        <v>302.5</v>
      </c>
    </row>
    <row r="33">
      <c r="A33" s="119" t="str">
        <f>Data!A33</f>
        <v>KTM 690 Enduro R</v>
      </c>
      <c r="B33" s="119">
        <f>Data!Q33</f>
        <v>146</v>
      </c>
      <c r="C33" s="119">
        <f>Data!V33</f>
        <v>250</v>
      </c>
    </row>
    <row r="34">
      <c r="A34" s="119" t="str">
        <f>Data!A34</f>
        <v>KTM 790 Adventure S</v>
      </c>
      <c r="B34" s="119">
        <f>Data!Q34</f>
        <v>189</v>
      </c>
      <c r="C34" s="119">
        <f>Data!V34</f>
        <v>200</v>
      </c>
    </row>
    <row r="35">
      <c r="A35" s="119" t="str">
        <f>Data!A35</f>
        <v>KTM 790 Adventure R</v>
      </c>
      <c r="B35" s="119">
        <f>Data!Q35</f>
        <v>189</v>
      </c>
      <c r="C35" s="119">
        <f>Data!V35</f>
        <v>240</v>
      </c>
    </row>
    <row r="36">
      <c r="A36" s="119" t="str">
        <f>Data!A36</f>
        <v>KTM 790 Adventure R Rallye</v>
      </c>
      <c r="B36" s="119">
        <f>Data!Q36</f>
        <v>189</v>
      </c>
      <c r="C36" s="119">
        <f>Data!V36</f>
        <v>270</v>
      </c>
    </row>
    <row r="37">
      <c r="A37" s="119" t="str">
        <f>Data!A37</f>
        <v>KTM 950 Adventure S</v>
      </c>
      <c r="B37" s="119">
        <f>Data!Q37</f>
        <v>198</v>
      </c>
      <c r="C37" s="119">
        <f>Data!V37</f>
        <v>262.5</v>
      </c>
    </row>
    <row r="38">
      <c r="A38" s="119" t="str">
        <f>Data!A38</f>
        <v>Royal Enfield Himalayan (BS VI)</v>
      </c>
      <c r="B38" s="119">
        <f>Data!Q38</f>
        <v>185</v>
      </c>
      <c r="C38" s="119">
        <f>Data!V38</f>
        <v>190</v>
      </c>
    </row>
    <row r="39">
      <c r="A39" s="119" t="str">
        <f>Data!A39</f>
        <v>Suzuki DR 350 SE</v>
      </c>
      <c r="B39" s="119">
        <f>Data!Q39</f>
        <v>122</v>
      </c>
      <c r="C39" s="119">
        <f>Data!V39</f>
        <v>280</v>
      </c>
    </row>
    <row r="40">
      <c r="A40" s="119" t="str">
        <f>Data!A40</f>
        <v>Suzuki DR-Z400S (USA 2020)</v>
      </c>
      <c r="B40" s="119">
        <f>Data!Q40</f>
        <v>132</v>
      </c>
      <c r="C40" s="119">
        <f>Data!V40</f>
        <v>292</v>
      </c>
    </row>
    <row r="41">
      <c r="A41" s="119" t="str">
        <f>Data!A41</f>
        <v>Suzuki DR 650 S (USA 2019)</v>
      </c>
      <c r="B41" s="119">
        <f>Data!Q41</f>
        <v>147</v>
      </c>
      <c r="C41" s="119">
        <f>Data!V41</f>
        <v>260</v>
      </c>
    </row>
    <row r="42">
      <c r="A42" s="119" t="str">
        <f>Data!A42</f>
        <v>SWM Six Days 440</v>
      </c>
      <c r="B42" s="119">
        <f>Data!Q42</f>
        <v>148</v>
      </c>
      <c r="C42" s="119">
        <f>Data!V42</f>
        <v>119.5</v>
      </c>
    </row>
    <row r="43">
      <c r="A43" s="119" t="str">
        <f>Data!A43</f>
        <v>SWM RS 500 R</v>
      </c>
      <c r="B43" s="119">
        <f>Data!Q43</f>
        <v>116</v>
      </c>
      <c r="C43" s="119">
        <f>Data!V43</f>
        <v>295.5</v>
      </c>
    </row>
    <row r="44">
      <c r="A44" s="119" t="str">
        <f>Data!A44</f>
        <v>SWM RS 650 R</v>
      </c>
      <c r="B44" s="119">
        <f>Data!Q44</f>
        <v>144</v>
      </c>
      <c r="C44" s="119">
        <f>Data!V44</f>
        <v>240</v>
      </c>
    </row>
    <row r="45">
      <c r="A45" s="119" t="str">
        <f>Data!A45</f>
        <v>SWM Superdual X</v>
      </c>
      <c r="B45" s="119">
        <f>Data!Q45</f>
        <v>169</v>
      </c>
      <c r="C45" s="119">
        <f>Data!V45</f>
        <v>215</v>
      </c>
    </row>
    <row r="46">
      <c r="A46" s="119" t="str">
        <f>Data!A46</f>
        <v>Triumph Tiger 900 Rally</v>
      </c>
      <c r="B46" s="119">
        <f>Data!Q46</f>
        <v>196</v>
      </c>
      <c r="C46" s="119">
        <f>Data!V46</f>
        <v>235</v>
      </c>
    </row>
    <row r="47">
      <c r="A47" s="119" t="str">
        <f>Data!A47</f>
        <v>Triumph Scrambler 1200 XE</v>
      </c>
      <c r="B47" s="119">
        <f>Data!Q47</f>
        <v>207</v>
      </c>
      <c r="C47" s="119">
        <f>Data!V47</f>
        <v>250</v>
      </c>
    </row>
    <row r="48">
      <c r="A48" s="119" t="str">
        <f>Data!A48</f>
        <v>UM DSR Adventure 125</v>
      </c>
      <c r="B48" s="129">
        <f>Data!Q48</f>
        <v>117</v>
      </c>
      <c r="C48" s="119">
        <f>Data!V48</f>
        <v>172.5</v>
      </c>
    </row>
    <row r="49">
      <c r="A49" s="119" t="str">
        <f>Data!A49</f>
        <v>Yamaha Ténéré 700</v>
      </c>
      <c r="B49" s="129">
        <f>Data!Q49</f>
        <v>193.2</v>
      </c>
      <c r="C49" s="119">
        <f>Data!V49</f>
        <v>205</v>
      </c>
    </row>
    <row r="50">
      <c r="A50" s="119" t="str">
        <f>Data!A50</f>
        <v>Yamaha WR 250 R</v>
      </c>
      <c r="B50" s="119">
        <f>Data!Q50</f>
        <v>126</v>
      </c>
      <c r="C50" s="119">
        <f>Data!V50</f>
        <v>270</v>
      </c>
    </row>
    <row r="51">
      <c r="A51" s="119" t="str">
        <f>Data!A51</f>
        <v>Yamaha WR 450 F</v>
      </c>
      <c r="B51" s="129">
        <f>Data!Q51</f>
        <v>114.9375</v>
      </c>
      <c r="C51" s="119">
        <f>Data!V51</f>
        <v>314</v>
      </c>
    </row>
    <row r="52">
      <c r="A52" s="119" t="str">
        <f>Data!A52</f>
        <v>Yamaha XT 250 (USA 2020)</v>
      </c>
      <c r="B52" s="129">
        <f>Data!Q52</f>
        <v>125.385</v>
      </c>
      <c r="C52" s="119">
        <f>Data!V52</f>
        <v>203</v>
      </c>
    </row>
    <row r="53">
      <c r="A53" s="119" t="str">
        <f>Data!A53</f>
        <v>Yamaha XT 350 (55V)</v>
      </c>
      <c r="B53" s="129">
        <f>Data!Q53</f>
        <v>131.9</v>
      </c>
      <c r="C53" s="119">
        <f>Data!V53</f>
        <v>237.5</v>
      </c>
    </row>
    <row r="54">
      <c r="A54" s="119" t="str">
        <f>Data!A54</f>
        <v>Yamaha XT 500</v>
      </c>
      <c r="B54" s="119">
        <f>Data!Q54</f>
        <v>141</v>
      </c>
      <c r="C54" s="119">
        <f>Data!V54</f>
        <v>177</v>
      </c>
    </row>
    <row r="55">
      <c r="A55" s="119" t="str">
        <f>Data!A55</f>
        <v>Yamaha XT 550</v>
      </c>
      <c r="B55" s="119">
        <f>Data!Q55</f>
        <v>134</v>
      </c>
      <c r="C55" s="119">
        <f>Data!V55</f>
        <v>210</v>
      </c>
    </row>
    <row r="56">
      <c r="A56" s="119" t="str">
        <f>Data!A56</f>
        <v>Yamaha XT 600 (2KF)</v>
      </c>
      <c r="B56" s="129">
        <f>Data!Q56</f>
        <v>150.225</v>
      </c>
      <c r="C56" s="119">
        <f>Data!V56</f>
        <v>245</v>
      </c>
    </row>
    <row r="57">
      <c r="A57" s="119" t="str">
        <f>Data!A57</f>
        <v>Yamaha XT 660 R</v>
      </c>
      <c r="B57" s="119">
        <f>Data!Q57</f>
        <v>165</v>
      </c>
      <c r="C57" s="119">
        <f>Data!V57</f>
        <v>212.5</v>
      </c>
    </row>
    <row r="58">
      <c r="A58" s="119" t="str">
        <f>Data!A58</f>
        <v>Yamaha XT 660 Z Ténénré</v>
      </c>
      <c r="B58" s="119">
        <f>Data!Q58</f>
        <v>183</v>
      </c>
      <c r="C58" s="119">
        <f>Data!V58</f>
        <v>205</v>
      </c>
    </row>
    <row r="59">
      <c r="A59" s="119" t="str">
        <f>Data!A59</f>
        <v>Yamaha XT 660 Z Ténéré ABS</v>
      </c>
      <c r="B59" s="119">
        <f>Data!Q59</f>
        <v>192</v>
      </c>
      <c r="C59" s="119">
        <f>Data!V59</f>
        <v>152.5</v>
      </c>
    </row>
    <row r="60">
      <c r="A60" s="119" t="str">
        <f>Data!A60</f>
        <v>Zontes 310-T2</v>
      </c>
      <c r="B60" s="119">
        <f>Data!Q60</f>
        <v>149</v>
      </c>
      <c r="C60" s="119">
        <f>Data!V60</f>
        <v>180</v>
      </c>
    </row>
    <row r="61">
      <c r="A61" s="119" t="str">
        <f>Data!A61</f>
        <v/>
      </c>
      <c r="B61" s="119" t="str">
        <f>Data!Q61</f>
        <v/>
      </c>
      <c r="C61" s="119" t="str">
        <f>Data!V61</f>
        <v/>
      </c>
    </row>
    <row r="62">
      <c r="A62" s="119"/>
      <c r="B62" s="119"/>
      <c r="C62" s="119"/>
    </row>
    <row r="63">
      <c r="A63" s="119"/>
      <c r="B63" s="119"/>
      <c r="C63" s="119"/>
    </row>
    <row r="64">
      <c r="A64" s="119"/>
      <c r="B64" s="119"/>
      <c r="C64" s="119"/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9.0"/>
  </cols>
  <sheetData>
    <row r="1">
      <c r="A1" s="111" t="str">
        <f>Data!A1</f>
        <v>Model</v>
      </c>
      <c r="B1" s="111" t="str">
        <f>Data!Q1</f>
        <v>Dry weight 
[kg]</v>
      </c>
      <c r="C1" s="111" t="str">
        <f>Data!O1</f>
        <v>Seat Height, 
unloaded [mm]</v>
      </c>
      <c r="D1" s="111" t="str">
        <f>Data!V1</f>
        <v>Avg. suspension travel 
[mm]</v>
      </c>
      <c r="E1" s="131" t="s">
        <v>161</v>
      </c>
    </row>
    <row r="2">
      <c r="A2" s="112" t="str">
        <f>Data!A30</f>
        <v>KTM Freeride 250 F</v>
      </c>
      <c r="B2" s="112">
        <f>Data!Q30</f>
        <v>98.5</v>
      </c>
      <c r="C2" s="112">
        <f>Data!O30</f>
        <v>915</v>
      </c>
      <c r="D2" s="112">
        <f>Data!V37</f>
        <v>262.5</v>
      </c>
      <c r="E2" s="13">
        <f t="shared" ref="E2:E60" si="1">SQRT(B2*C2)</f>
        <v>300.2124248</v>
      </c>
    </row>
    <row r="3">
      <c r="A3" s="112" t="str">
        <f>Data!A21</f>
        <v>Honda NX 250 Dominator (MD21)</v>
      </c>
      <c r="B3" s="112">
        <f>Data!Q21</f>
        <v>118</v>
      </c>
      <c r="C3" s="112">
        <f>Data!O21</f>
        <v>820</v>
      </c>
      <c r="D3" s="112">
        <f>Data!V22</f>
        <v>207.5</v>
      </c>
      <c r="E3" s="13">
        <f t="shared" si="1"/>
        <v>311.0626946</v>
      </c>
    </row>
    <row r="4">
      <c r="A4" s="112" t="str">
        <f>Data!A48</f>
        <v>UM DSR Adventure 125</v>
      </c>
      <c r="B4" s="98">
        <f>Data!Q48</f>
        <v>117</v>
      </c>
      <c r="C4" s="112">
        <f>Data!O48</f>
        <v>850</v>
      </c>
      <c r="D4" s="112">
        <f>Data!V48</f>
        <v>172.5</v>
      </c>
      <c r="E4" s="13">
        <f t="shared" si="1"/>
        <v>315.3569406</v>
      </c>
    </row>
    <row r="5">
      <c r="A5" s="112" t="str">
        <f>Data!A52</f>
        <v>Yamaha XT 250 (USA 2020)</v>
      </c>
      <c r="B5" s="98">
        <f>Data!Q52</f>
        <v>125.385</v>
      </c>
      <c r="C5" s="112">
        <f>Data!O52</f>
        <v>810</v>
      </c>
      <c r="D5" s="112">
        <f>Data!V52</f>
        <v>203</v>
      </c>
      <c r="E5" s="13">
        <f t="shared" si="1"/>
        <v>318.6876998</v>
      </c>
    </row>
    <row r="6">
      <c r="A6" s="112" t="str">
        <f>Data!A51</f>
        <v>Yamaha WR 450 F</v>
      </c>
      <c r="B6" s="98">
        <f>Data!Q51</f>
        <v>114.9375</v>
      </c>
      <c r="C6" s="112">
        <f>Data!O51</f>
        <v>965</v>
      </c>
      <c r="D6" s="112">
        <f>Data!V51</f>
        <v>314</v>
      </c>
      <c r="E6" s="13">
        <f t="shared" si="1"/>
        <v>333.0385676</v>
      </c>
    </row>
    <row r="7">
      <c r="A7" s="112" t="str">
        <f>Data!A14</f>
        <v>CCM GP 450 Adventure</v>
      </c>
      <c r="B7" s="112">
        <f>Data!Q14</f>
        <v>125</v>
      </c>
      <c r="C7" s="112">
        <f>Data!O14</f>
        <v>890</v>
      </c>
      <c r="D7" s="112">
        <f>Data!V14</f>
        <v>265</v>
      </c>
      <c r="E7" s="13">
        <f t="shared" si="1"/>
        <v>333.5416016</v>
      </c>
    </row>
    <row r="8">
      <c r="A8" s="112" t="str">
        <f>Data!A43</f>
        <v>SWM RS 500 R</v>
      </c>
      <c r="B8" s="112">
        <f>Data!Q43</f>
        <v>116</v>
      </c>
      <c r="C8" s="112">
        <f>Data!O43</f>
        <v>963</v>
      </c>
      <c r="D8" s="112">
        <f>Data!V42</f>
        <v>119.5</v>
      </c>
      <c r="E8" s="13">
        <f t="shared" si="1"/>
        <v>334.2274675</v>
      </c>
    </row>
    <row r="9">
      <c r="A9" s="112" t="str">
        <f>Data!A39</f>
        <v>Suzuki DR 350 SE</v>
      </c>
      <c r="B9" s="112">
        <f>Data!Q39</f>
        <v>122</v>
      </c>
      <c r="C9" s="112">
        <f>Data!O39</f>
        <v>920</v>
      </c>
      <c r="D9" s="112">
        <f>Data!V39</f>
        <v>280</v>
      </c>
      <c r="E9" s="13">
        <f t="shared" si="1"/>
        <v>335.0223873</v>
      </c>
    </row>
    <row r="10">
      <c r="A10" s="112" t="str">
        <f>Data!A53</f>
        <v>Yamaha XT 350 (55V)</v>
      </c>
      <c r="B10" s="98">
        <f>Data!Q53</f>
        <v>131.9</v>
      </c>
      <c r="C10" s="112">
        <f>Data!O53</f>
        <v>855</v>
      </c>
      <c r="D10" s="112">
        <f>Data!V53</f>
        <v>237.5</v>
      </c>
      <c r="E10" s="13">
        <f t="shared" si="1"/>
        <v>335.8191478</v>
      </c>
    </row>
    <row r="11">
      <c r="A11" s="112" t="str">
        <f>Data!A4</f>
        <v>Beta Alp 4.0</v>
      </c>
      <c r="B11" s="112">
        <f>Data!Q4</f>
        <v>133</v>
      </c>
      <c r="C11" s="112">
        <f>Data!O4</f>
        <v>863</v>
      </c>
      <c r="D11" s="112">
        <f>Data!V4</f>
        <v>220</v>
      </c>
      <c r="E11" s="13">
        <f t="shared" si="1"/>
        <v>338.7904957</v>
      </c>
    </row>
    <row r="12">
      <c r="A12" s="112" t="str">
        <f>Data!A55</f>
        <v>Yamaha XT 550</v>
      </c>
      <c r="B12" s="112">
        <f>Data!Q55</f>
        <v>134</v>
      </c>
      <c r="C12" s="112">
        <f>Data!O55</f>
        <v>860</v>
      </c>
      <c r="D12" s="112">
        <f>Data!V55</f>
        <v>210</v>
      </c>
      <c r="E12" s="13">
        <f t="shared" si="1"/>
        <v>339.4701754</v>
      </c>
    </row>
    <row r="13">
      <c r="A13" s="112" t="str">
        <f>Data!A54</f>
        <v>Yamaha XT 500</v>
      </c>
      <c r="B13" s="112">
        <f>Data!Q54</f>
        <v>141</v>
      </c>
      <c r="C13" s="112">
        <f>Data!O54</f>
        <v>830</v>
      </c>
      <c r="D13" s="112">
        <f>Data!V54</f>
        <v>177</v>
      </c>
      <c r="E13" s="13">
        <f t="shared" si="1"/>
        <v>342.0964776</v>
      </c>
    </row>
    <row r="14">
      <c r="A14" s="112" t="str">
        <f>Data!A50</f>
        <v>Yamaha WR 250 R</v>
      </c>
      <c r="B14" s="112">
        <f>Data!Q50</f>
        <v>126</v>
      </c>
      <c r="C14" s="112">
        <f>Data!O50</f>
        <v>930</v>
      </c>
      <c r="D14" s="112">
        <f>Data!V50</f>
        <v>270</v>
      </c>
      <c r="E14" s="13">
        <f t="shared" si="1"/>
        <v>342.3156438</v>
      </c>
    </row>
    <row r="15">
      <c r="A15" s="112" t="str">
        <f>Data!A28</f>
        <v>Kawasaki KLX 250</v>
      </c>
      <c r="B15" s="98">
        <f>Data!Q28</f>
        <v>132.8025</v>
      </c>
      <c r="C15" s="112">
        <f>Data!O28</f>
        <v>890</v>
      </c>
      <c r="D15" s="112">
        <f>Data!V28</f>
        <v>242.5</v>
      </c>
      <c r="E15" s="13">
        <f t="shared" si="1"/>
        <v>343.7938699</v>
      </c>
    </row>
    <row r="16">
      <c r="A16" s="112" t="str">
        <f>Data!A19</f>
        <v>Honda CRF 450 L</v>
      </c>
      <c r="B16" s="98">
        <f>Data!Q19</f>
        <v>125.87</v>
      </c>
      <c r="C16" s="112">
        <f>Data!O19</f>
        <v>940</v>
      </c>
      <c r="D16" s="112">
        <f>Data!V21</f>
        <v>210</v>
      </c>
      <c r="E16" s="13">
        <f t="shared" si="1"/>
        <v>343.9735455</v>
      </c>
    </row>
    <row r="17">
      <c r="A17" s="112" t="str">
        <f>Data!A3</f>
        <v>AKT TT 250 Adventour / CSC RX3 Adventure / Zongshen RX3</v>
      </c>
      <c r="B17" s="112">
        <f>Data!Q3</f>
        <v>150</v>
      </c>
      <c r="C17" s="112">
        <f>Data!O3</f>
        <v>800</v>
      </c>
      <c r="D17" s="112">
        <f>Data!V3</f>
        <v>136</v>
      </c>
      <c r="E17" s="13">
        <f t="shared" si="1"/>
        <v>346.4101615</v>
      </c>
    </row>
    <row r="18">
      <c r="A18" s="112" t="str">
        <f>Data!A9</f>
        <v>BMW G 650 XCountry (2009)</v>
      </c>
      <c r="B18" s="112">
        <f>Data!Q9</f>
        <v>149.5</v>
      </c>
      <c r="C18" s="112">
        <f>Data!O9</f>
        <v>810</v>
      </c>
      <c r="D18" s="112">
        <f>Data!V10</f>
        <v>270</v>
      </c>
      <c r="E18" s="13">
        <f t="shared" si="1"/>
        <v>347.9870687</v>
      </c>
    </row>
    <row r="19">
      <c r="A19" s="112" t="str">
        <f>Data!A17</f>
        <v>Honda CRF 250 L</v>
      </c>
      <c r="B19" s="98">
        <f>Data!Q17</f>
        <v>140.8025</v>
      </c>
      <c r="C19" s="112">
        <f>Data!O17</f>
        <v>875</v>
      </c>
      <c r="D19" s="112">
        <f>Data!V19</f>
        <v>284</v>
      </c>
      <c r="E19" s="13">
        <f t="shared" si="1"/>
        <v>351.0016916</v>
      </c>
    </row>
    <row r="20">
      <c r="A20" s="112" t="str">
        <f>Data!A40</f>
        <v>Suzuki DR-Z400S (USA 2020)</v>
      </c>
      <c r="B20" s="112">
        <f>Data!Q40</f>
        <v>132</v>
      </c>
      <c r="C20" s="112">
        <f>Data!O40</f>
        <v>935</v>
      </c>
      <c r="D20" s="112">
        <f>Data!V41</f>
        <v>260</v>
      </c>
      <c r="E20" s="13">
        <f t="shared" si="1"/>
        <v>351.3118273</v>
      </c>
    </row>
    <row r="21">
      <c r="A21" s="112" t="str">
        <f>Data!A60</f>
        <v>Zontes 310-T2</v>
      </c>
      <c r="B21" s="112">
        <f>Data!Q60</f>
        <v>149</v>
      </c>
      <c r="C21" s="112">
        <f>Data!O60</f>
        <v>840</v>
      </c>
      <c r="D21" s="112">
        <f>Data!V60</f>
        <v>180</v>
      </c>
      <c r="E21" s="13">
        <f t="shared" si="1"/>
        <v>353.7795924</v>
      </c>
    </row>
    <row r="22">
      <c r="A22" s="112" t="str">
        <f>Data!A20</f>
        <v>Honda XRE 300 ABS</v>
      </c>
      <c r="B22" s="112">
        <f>Data!Q20</f>
        <v>148</v>
      </c>
      <c r="C22" s="112">
        <f>Data!O20</f>
        <v>860</v>
      </c>
      <c r="D22" s="112">
        <f>Data!V26</f>
        <v>225</v>
      </c>
      <c r="E22" s="13">
        <f t="shared" si="1"/>
        <v>356.7632268</v>
      </c>
    </row>
    <row r="23">
      <c r="A23" s="112" t="str">
        <f>Data!A22</f>
        <v>Honda NX4 Falcon</v>
      </c>
      <c r="B23" s="112">
        <f>Data!Q22</f>
        <v>151</v>
      </c>
      <c r="C23" s="112">
        <f>Data!O22</f>
        <v>850</v>
      </c>
      <c r="D23" s="112">
        <f>Data!V24</f>
        <v>142.5</v>
      </c>
      <c r="E23" s="13">
        <f t="shared" si="1"/>
        <v>358.2596824</v>
      </c>
    </row>
    <row r="24">
      <c r="A24" s="112" t="str">
        <f>Data!A16</f>
        <v>Fantic Caballero Rally 500</v>
      </c>
      <c r="B24" s="112">
        <f>Data!Q16</f>
        <v>150</v>
      </c>
      <c r="C24" s="112">
        <f>Data!O16</f>
        <v>860</v>
      </c>
      <c r="D24" s="112">
        <f>Data!V16</f>
        <v>200</v>
      </c>
      <c r="E24" s="13">
        <f t="shared" si="1"/>
        <v>359.1656999</v>
      </c>
    </row>
    <row r="25">
      <c r="A25" s="112" t="str">
        <f>Data!A8</f>
        <v>BMW G 650 XCountry (2006)</v>
      </c>
      <c r="B25" s="112">
        <f>Data!Q8</f>
        <v>149.5</v>
      </c>
      <c r="C25" s="112">
        <f>Data!O8</f>
        <v>865</v>
      </c>
      <c r="D25" s="112">
        <f>Data!V9</f>
        <v>187.5</v>
      </c>
      <c r="E25" s="13">
        <f t="shared" si="1"/>
        <v>359.6074248</v>
      </c>
    </row>
    <row r="26">
      <c r="A26" s="112" t="str">
        <f>Data!A42</f>
        <v>SWM Six Days 440</v>
      </c>
      <c r="B26" s="112">
        <f>Data!Q42</f>
        <v>148</v>
      </c>
      <c r="C26" s="112">
        <f>Data!O42</f>
        <v>874</v>
      </c>
      <c r="D26" s="112">
        <f>Data!V44</f>
        <v>240</v>
      </c>
      <c r="E26" s="13">
        <f t="shared" si="1"/>
        <v>359.6553906</v>
      </c>
    </row>
    <row r="27">
      <c r="A27" s="112" t="str">
        <f>Data!A44</f>
        <v>SWM RS 650 R</v>
      </c>
      <c r="B27" s="112">
        <f>Data!Q44</f>
        <v>144</v>
      </c>
      <c r="C27" s="112">
        <f>Data!O44</f>
        <v>900</v>
      </c>
      <c r="D27" s="112">
        <f>Data!V43</f>
        <v>295.5</v>
      </c>
      <c r="E27" s="13">
        <f t="shared" si="1"/>
        <v>360</v>
      </c>
    </row>
    <row r="28">
      <c r="A28" s="112" t="str">
        <f>Data!A41</f>
        <v>Suzuki DR 650 S (USA 2019)</v>
      </c>
      <c r="B28" s="112">
        <f>Data!Q41</f>
        <v>147</v>
      </c>
      <c r="C28" s="112">
        <f>Data!O41</f>
        <v>885</v>
      </c>
      <c r="D28" s="112">
        <f>Data!V40</f>
        <v>292</v>
      </c>
      <c r="E28" s="13">
        <f t="shared" si="1"/>
        <v>360.6868448</v>
      </c>
    </row>
    <row r="29">
      <c r="A29" s="112" t="str">
        <f>Data!A23</f>
        <v>Honda NX 650 Dominator (RD02)</v>
      </c>
      <c r="B29" s="112">
        <f>Data!Q23</f>
        <v>152</v>
      </c>
      <c r="C29" s="112">
        <f>Data!O23</f>
        <v>865</v>
      </c>
      <c r="D29" s="112">
        <f>Data!V23</f>
        <v>207.5</v>
      </c>
      <c r="E29" s="13">
        <f t="shared" si="1"/>
        <v>362.6017099</v>
      </c>
    </row>
    <row r="30">
      <c r="A30" s="112" t="str">
        <f>Data!A33</f>
        <v>KTM 690 Enduro R</v>
      </c>
      <c r="B30" s="112">
        <f>Data!Q33</f>
        <v>146</v>
      </c>
      <c r="C30" s="112">
        <f>Data!O33</f>
        <v>910</v>
      </c>
      <c r="D30" s="112">
        <f>Data!V32</f>
        <v>302.5</v>
      </c>
      <c r="E30" s="13">
        <f t="shared" si="1"/>
        <v>364.4996571</v>
      </c>
    </row>
    <row r="31">
      <c r="A31" s="112" t="str">
        <f>Data!A56</f>
        <v>Yamaha XT 600 (2KF)</v>
      </c>
      <c r="B31" s="98">
        <f>Data!Q56</f>
        <v>150.225</v>
      </c>
      <c r="C31" s="112">
        <f>Data!O56</f>
        <v>885</v>
      </c>
      <c r="D31" s="112">
        <f>Data!V56</f>
        <v>245</v>
      </c>
      <c r="E31" s="13">
        <f t="shared" si="1"/>
        <v>364.6218932</v>
      </c>
    </row>
    <row r="32">
      <c r="A32" s="112" t="str">
        <f>Data!A32</f>
        <v>KTM 450 Rally</v>
      </c>
      <c r="B32" s="112">
        <f>Data!Q32</f>
        <v>139</v>
      </c>
      <c r="C32" s="112">
        <f>Data!O32</f>
        <v>960</v>
      </c>
      <c r="D32" s="112">
        <f>Data!V31</f>
        <v>173.5</v>
      </c>
      <c r="E32" s="13">
        <f t="shared" si="1"/>
        <v>365.2944018</v>
      </c>
    </row>
    <row r="33">
      <c r="A33" s="112" t="str">
        <f>Data!A10</f>
        <v>BMW G 650 XChallenge</v>
      </c>
      <c r="B33" s="112">
        <f>Data!Q10</f>
        <v>144</v>
      </c>
      <c r="C33" s="112">
        <f>Data!O10</f>
        <v>930</v>
      </c>
      <c r="D33" s="112">
        <f>Data!V8</f>
        <v>225</v>
      </c>
      <c r="E33" s="13">
        <f t="shared" si="1"/>
        <v>365.9508164</v>
      </c>
    </row>
    <row r="34">
      <c r="A34" s="112" t="str">
        <f>Data!A18</f>
        <v>Honda CRF 250 Rally</v>
      </c>
      <c r="B34" s="98">
        <f>Data!Q18</f>
        <v>150.1825</v>
      </c>
      <c r="C34" s="112">
        <f>Data!O18</f>
        <v>895</v>
      </c>
      <c r="D34" s="112">
        <f>Data!V20</f>
        <v>235</v>
      </c>
      <c r="E34" s="13">
        <f t="shared" si="1"/>
        <v>366.6242457</v>
      </c>
    </row>
    <row r="35">
      <c r="A35" s="112" t="str">
        <f>Data!A31</f>
        <v>KTM 390 Adventure</v>
      </c>
      <c r="B35" s="112">
        <f>Data!Q31</f>
        <v>158</v>
      </c>
      <c r="C35" s="112">
        <f>Data!O31</f>
        <v>855</v>
      </c>
      <c r="D35" s="112">
        <f>Data!V30</f>
        <v>255</v>
      </c>
      <c r="E35" s="13">
        <f t="shared" si="1"/>
        <v>367.5459155</v>
      </c>
    </row>
    <row r="36">
      <c r="A36" s="112" t="str">
        <f>Data!A5</f>
        <v>BMW G 310 GS</v>
      </c>
      <c r="B36" s="98">
        <f>Data!Q5</f>
        <v>162.075</v>
      </c>
      <c r="C36" s="112">
        <f>Data!O5</f>
        <v>835</v>
      </c>
      <c r="D36" s="112">
        <f>Data!V5</f>
        <v>180</v>
      </c>
      <c r="E36" s="13">
        <f t="shared" si="1"/>
        <v>367.8758282</v>
      </c>
    </row>
    <row r="37">
      <c r="A37" s="112" t="str">
        <f>Data!A2</f>
        <v>AJP PR7 Adventure 650</v>
      </c>
      <c r="B37" s="112">
        <f>Data!Q2</f>
        <v>148</v>
      </c>
      <c r="C37" s="112">
        <f>Data!O2</f>
        <v>920</v>
      </c>
      <c r="D37" s="112">
        <f>Data!V2</f>
        <v>290</v>
      </c>
      <c r="E37" s="13">
        <f t="shared" si="1"/>
        <v>368.998645</v>
      </c>
    </row>
    <row r="38">
      <c r="A38" s="112" t="str">
        <f>Data!A6</f>
        <v>BMW G 650 GS</v>
      </c>
      <c r="B38" s="112">
        <f>Data!Q6</f>
        <v>176</v>
      </c>
      <c r="C38" s="112">
        <f>Data!O6</f>
        <v>780</v>
      </c>
      <c r="D38" s="112">
        <f>Data!V6</f>
        <v>167.5</v>
      </c>
      <c r="E38" s="13">
        <f t="shared" si="1"/>
        <v>370.5131577</v>
      </c>
    </row>
    <row r="39">
      <c r="A39" s="112" t="str">
        <f>Data!A29</f>
        <v>Kawasaki Versys X-300</v>
      </c>
      <c r="B39" s="98">
        <f>Data!Q29</f>
        <v>163.525</v>
      </c>
      <c r="C39" s="112">
        <f>Data!O29</f>
        <v>845</v>
      </c>
      <c r="D39" s="112">
        <f>Data!V29</f>
        <v>139</v>
      </c>
      <c r="E39" s="13">
        <f t="shared" si="1"/>
        <v>371.7238558</v>
      </c>
    </row>
    <row r="40">
      <c r="A40" s="112" t="str">
        <f>Data!A57</f>
        <v>Yamaha XT 660 R</v>
      </c>
      <c r="B40" s="112">
        <f>Data!Q57</f>
        <v>165</v>
      </c>
      <c r="C40" s="112">
        <f>Data!O57</f>
        <v>865</v>
      </c>
      <c r="D40" s="112">
        <f>Data!V57</f>
        <v>212.5</v>
      </c>
      <c r="E40" s="13">
        <f t="shared" si="1"/>
        <v>377.789624</v>
      </c>
    </row>
    <row r="41">
      <c r="A41" s="112" t="str">
        <f>Data!A27</f>
        <v>Husqvarna 701 LR (2020)</v>
      </c>
      <c r="B41" s="112">
        <f>Data!Q27</f>
        <v>155</v>
      </c>
      <c r="C41" s="112">
        <f>Data!O27</f>
        <v>925</v>
      </c>
      <c r="D41" s="112">
        <f>Data!V27</f>
        <v>250</v>
      </c>
      <c r="E41" s="13">
        <f t="shared" si="1"/>
        <v>378.6489139</v>
      </c>
    </row>
    <row r="42">
      <c r="A42" s="112" t="str">
        <f>Data!A24</f>
        <v>Honda CB 500 X</v>
      </c>
      <c r="B42" s="112">
        <f>Data!Q24</f>
        <v>178</v>
      </c>
      <c r="C42" s="112">
        <f>Data!O24</f>
        <v>830</v>
      </c>
      <c r="D42" s="112">
        <f>Data!V17</f>
        <v>245</v>
      </c>
      <c r="E42" s="13">
        <f t="shared" si="1"/>
        <v>384.3696138</v>
      </c>
    </row>
    <row r="43">
      <c r="A43" s="112" t="str">
        <f>Data!A38</f>
        <v>Royal Enfield Himalayan (BS VI)</v>
      </c>
      <c r="B43" s="112">
        <f>Data!Q38</f>
        <v>185</v>
      </c>
      <c r="C43" s="112">
        <f>Data!O38</f>
        <v>800</v>
      </c>
      <c r="D43" s="112">
        <f>Data!V38</f>
        <v>190</v>
      </c>
      <c r="E43" s="13">
        <f t="shared" si="1"/>
        <v>384.7076812</v>
      </c>
    </row>
    <row r="44">
      <c r="A44" s="112" t="str">
        <f>Data!A45</f>
        <v>SWM Superdual X</v>
      </c>
      <c r="B44" s="112">
        <f>Data!Q45</f>
        <v>169</v>
      </c>
      <c r="C44" s="112">
        <f>Data!O45</f>
        <v>890</v>
      </c>
      <c r="D44" s="112">
        <f>Data!V45</f>
        <v>215</v>
      </c>
      <c r="E44" s="13">
        <f t="shared" si="1"/>
        <v>387.8272811</v>
      </c>
    </row>
    <row r="45">
      <c r="A45" s="112" t="str">
        <f>Data!A25</f>
        <v>Honda XL 600 V Transalp PD06</v>
      </c>
      <c r="B45" s="112">
        <f>Data!Q25</f>
        <v>183</v>
      </c>
      <c r="C45" s="112">
        <f>Data!O25</f>
        <v>850</v>
      </c>
      <c r="D45" s="112">
        <f>Data!V25</f>
        <v>195</v>
      </c>
      <c r="E45" s="13">
        <f t="shared" si="1"/>
        <v>394.3982759</v>
      </c>
    </row>
    <row r="46">
      <c r="A46" s="112" t="str">
        <f>Data!A7</f>
        <v>BMW G 650 GS Sertao</v>
      </c>
      <c r="B46" s="112">
        <f>Data!Q7</f>
        <v>182</v>
      </c>
      <c r="C46" s="112">
        <f>Data!O7</f>
        <v>860</v>
      </c>
      <c r="D46" s="112">
        <f>Data!V7</f>
        <v>210</v>
      </c>
      <c r="E46" s="13">
        <f t="shared" si="1"/>
        <v>395.6260861</v>
      </c>
    </row>
    <row r="47">
      <c r="A47" s="112" t="str">
        <f>Data!A34</f>
        <v>KTM 790 Adventure S</v>
      </c>
      <c r="B47" s="112">
        <f>Data!Q34</f>
        <v>189</v>
      </c>
      <c r="C47" s="112">
        <f>Data!O34</f>
        <v>850</v>
      </c>
      <c r="D47" s="112">
        <f>Data!V35</f>
        <v>240</v>
      </c>
      <c r="E47" s="13">
        <f t="shared" si="1"/>
        <v>400.8116765</v>
      </c>
    </row>
    <row r="48">
      <c r="A48" s="112" t="str">
        <f>Data!A58</f>
        <v>Yamaha XT 660 Z Ténénré</v>
      </c>
      <c r="B48" s="112">
        <f>Data!Q58</f>
        <v>183</v>
      </c>
      <c r="C48" s="112">
        <f>Data!O58</f>
        <v>896</v>
      </c>
      <c r="D48" s="112">
        <f>Data!V58</f>
        <v>205</v>
      </c>
      <c r="E48" s="13">
        <f t="shared" si="1"/>
        <v>404.9296235</v>
      </c>
    </row>
    <row r="49">
      <c r="A49" s="112" t="str">
        <f>Data!A15</f>
        <v>Ducati Desert Sled</v>
      </c>
      <c r="B49" s="112">
        <f>Data!Q15</f>
        <v>193</v>
      </c>
      <c r="C49" s="112">
        <f>Data!O15</f>
        <v>860</v>
      </c>
      <c r="D49" s="112">
        <f>Data!V15</f>
        <v>200</v>
      </c>
      <c r="E49" s="13">
        <f t="shared" si="1"/>
        <v>407.406431</v>
      </c>
    </row>
    <row r="50">
      <c r="A50" s="112" t="str">
        <f>Data!A59</f>
        <v>Yamaha XT 660 Z Ténéré ABS</v>
      </c>
      <c r="B50" s="112">
        <f>Data!Q59</f>
        <v>192</v>
      </c>
      <c r="C50" s="112">
        <f>Data!O59</f>
        <v>865</v>
      </c>
      <c r="D50" s="112">
        <f>Data!V59</f>
        <v>152.5</v>
      </c>
      <c r="E50" s="13">
        <f t="shared" si="1"/>
        <v>407.5291401</v>
      </c>
    </row>
    <row r="51">
      <c r="A51" s="112" t="str">
        <f>Data!A35</f>
        <v>KTM 790 Adventure R</v>
      </c>
      <c r="B51" s="112">
        <f>Data!Q35</f>
        <v>189</v>
      </c>
      <c r="C51" s="112">
        <f>Data!O35</f>
        <v>880</v>
      </c>
      <c r="D51" s="112">
        <f>Data!V33</f>
        <v>250</v>
      </c>
      <c r="E51" s="13">
        <f t="shared" si="1"/>
        <v>407.8234912</v>
      </c>
    </row>
    <row r="52">
      <c r="A52" s="112" t="str">
        <f>Data!A46</f>
        <v>Triumph Tiger 900 Rally</v>
      </c>
      <c r="B52" s="112">
        <f>Data!Q46</f>
        <v>196</v>
      </c>
      <c r="C52" s="112">
        <f>Data!O46</f>
        <v>850</v>
      </c>
      <c r="D52" s="112">
        <f>Data!V47</f>
        <v>250</v>
      </c>
      <c r="E52" s="13">
        <f t="shared" si="1"/>
        <v>408.1666326</v>
      </c>
    </row>
    <row r="53">
      <c r="A53" s="112" t="str">
        <f>Data!A49</f>
        <v>Yamaha Ténéré 700</v>
      </c>
      <c r="B53" s="98">
        <f>Data!Q49</f>
        <v>193.2</v>
      </c>
      <c r="C53" s="112">
        <f>Data!O49</f>
        <v>875</v>
      </c>
      <c r="D53" s="112">
        <f>Data!V49</f>
        <v>205</v>
      </c>
      <c r="E53" s="13">
        <f t="shared" si="1"/>
        <v>411.1569044</v>
      </c>
    </row>
    <row r="54">
      <c r="A54" s="112" t="str">
        <f>Data!A36</f>
        <v>KTM 790 Adventure R Rallye</v>
      </c>
      <c r="B54" s="112">
        <f>Data!Q36</f>
        <v>189</v>
      </c>
      <c r="C54" s="112">
        <f>Data!O36</f>
        <v>910</v>
      </c>
      <c r="D54" s="112">
        <f>Data!V34</f>
        <v>200</v>
      </c>
      <c r="E54" s="13">
        <f t="shared" si="1"/>
        <v>414.7167708</v>
      </c>
    </row>
    <row r="55">
      <c r="A55" s="112" t="str">
        <f>Data!A11</f>
        <v>BMW R 1200 GS Rallye (2012)</v>
      </c>
      <c r="B55" s="112">
        <f>Data!Q11</f>
        <v>203</v>
      </c>
      <c r="C55" s="112">
        <f>Data!O11</f>
        <v>850</v>
      </c>
      <c r="D55" s="112">
        <f>Data!V11</f>
        <v>195</v>
      </c>
      <c r="E55" s="13">
        <f t="shared" si="1"/>
        <v>415.3913817</v>
      </c>
    </row>
    <row r="56">
      <c r="A56" s="112" t="str">
        <f>Data!A37</f>
        <v>KTM 950 Adventure S</v>
      </c>
      <c r="B56" s="112">
        <f>Data!Q37</f>
        <v>198</v>
      </c>
      <c r="C56" s="112">
        <f>Data!O37</f>
        <v>880</v>
      </c>
      <c r="D56" s="112">
        <f>Data!V36</f>
        <v>270</v>
      </c>
      <c r="E56" s="13">
        <f t="shared" si="1"/>
        <v>417.4206511</v>
      </c>
    </row>
    <row r="57">
      <c r="A57" s="112" t="str">
        <f>Data!A47</f>
        <v>Triumph Scrambler 1200 XE</v>
      </c>
      <c r="B57" s="112">
        <f>Data!Q47</f>
        <v>207</v>
      </c>
      <c r="C57" s="112">
        <f>Data!O47</f>
        <v>870</v>
      </c>
      <c r="D57" s="112">
        <f>Data!V46</f>
        <v>235</v>
      </c>
      <c r="E57" s="13">
        <f t="shared" si="1"/>
        <v>424.3701215</v>
      </c>
    </row>
    <row r="58">
      <c r="A58" s="112" t="str">
        <f>Data!A26</f>
        <v>Honda CRF 1100 Africa Twin</v>
      </c>
      <c r="B58" s="98">
        <f>Data!Q26</f>
        <v>213.31</v>
      </c>
      <c r="C58" s="112">
        <f>Data!O26</f>
        <v>850</v>
      </c>
      <c r="D58" s="112">
        <f>Data!V18</f>
        <v>257.5</v>
      </c>
      <c r="E58" s="13">
        <f t="shared" si="1"/>
        <v>425.8092296</v>
      </c>
    </row>
    <row r="59">
      <c r="A59" s="112" t="str">
        <f>Data!A12</f>
        <v>BMW R 1250 GS</v>
      </c>
      <c r="B59" s="98">
        <f>Data!Q12</f>
        <v>235.5</v>
      </c>
      <c r="C59" s="112">
        <f>Data!O12</f>
        <v>850</v>
      </c>
      <c r="D59" s="112">
        <f>Data!V12</f>
        <v>195</v>
      </c>
      <c r="E59" s="13">
        <f t="shared" si="1"/>
        <v>447.4092087</v>
      </c>
    </row>
    <row r="60">
      <c r="A60" s="112" t="str">
        <f>Data!A13</f>
        <v>BMW R 1250 GS Adventure</v>
      </c>
      <c r="B60" s="98">
        <f>Data!Q13</f>
        <v>247.75</v>
      </c>
      <c r="C60" s="112">
        <f>Data!O13</f>
        <v>890</v>
      </c>
      <c r="D60" s="112">
        <f>Data!V13</f>
        <v>215</v>
      </c>
      <c r="E60" s="13">
        <f t="shared" si="1"/>
        <v>469.5716133</v>
      </c>
    </row>
  </sheetData>
  <conditionalFormatting sqref="E2:E60">
    <cfRule type="colorScale" priority="1">
      <colorScale>
        <cfvo type="min"/>
        <cfvo type="percentile" val="50"/>
        <cfvo type="max"/>
        <color rgb="FF57BB8A"/>
        <color rgb="FFFFD666"/>
        <color rgb="FFE67C73"/>
      </colorScale>
    </cfRule>
  </conditionalFormatting>
  <conditionalFormatting sqref="C2:C60">
    <cfRule type="colorScale" priority="2">
      <colorScale>
        <cfvo type="min"/>
        <cfvo type="percentile" val="50"/>
        <cfvo type="max"/>
        <color rgb="FF57BB8A"/>
        <color rgb="FFFFD666"/>
        <color rgb="FFE67C73"/>
      </colorScale>
    </cfRule>
  </conditionalFormatting>
  <conditionalFormatting sqref="D2:D60">
    <cfRule type="colorScale" priority="3">
      <colorScale>
        <cfvo type="min"/>
        <cfvo type="percentile" val="50"/>
        <cfvo type="max"/>
        <color rgb="FFE67C73"/>
        <color rgb="FFFFD966"/>
        <color rgb="FF57BB8A"/>
      </colorScale>
    </cfRule>
  </conditionalFormatting>
  <drawing r:id="rId1"/>
</worksheet>
</file>