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19200" windowHeight="82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5" i="1"/>
  <c r="E4" i="1"/>
  <c r="N16" i="1"/>
  <c r="L17" i="1"/>
  <c r="M17" i="1"/>
  <c r="F5" i="1"/>
  <c r="G4" i="1"/>
  <c r="H4" i="1" s="1"/>
  <c r="G3" i="1"/>
  <c r="F4" i="1"/>
  <c r="E3" i="1"/>
  <c r="C6" i="1"/>
  <c r="C5" i="1"/>
  <c r="C4" i="1"/>
  <c r="K3" i="1"/>
  <c r="B3" i="1"/>
  <c r="F7" i="1" l="1"/>
  <c r="F8" i="1"/>
  <c r="G5" i="1"/>
  <c r="F6" i="1"/>
  <c r="G6" i="1" s="1"/>
  <c r="H6" i="1" s="1"/>
  <c r="G7" i="1" l="1"/>
  <c r="H7" i="1" s="1"/>
  <c r="H5" i="1"/>
  <c r="G8" i="1"/>
  <c r="H8" i="1" s="1"/>
  <c r="F9" i="1"/>
  <c r="G9" i="1" l="1"/>
  <c r="F10" i="1"/>
  <c r="H9" i="1" l="1"/>
  <c r="F11" i="1"/>
  <c r="G10" i="1"/>
  <c r="H10" i="1" s="1"/>
  <c r="F12" i="1" l="1"/>
  <c r="G11" i="1"/>
  <c r="H11" i="1" l="1"/>
  <c r="G12" i="1"/>
  <c r="H12" i="1" s="1"/>
  <c r="F13" i="1"/>
  <c r="G13" i="1" l="1"/>
  <c r="F14" i="1"/>
  <c r="H13" i="1" l="1"/>
  <c r="F15" i="1"/>
  <c r="G14" i="1"/>
  <c r="H14" i="1" s="1"/>
  <c r="G15" i="1" l="1"/>
  <c r="K16" i="1"/>
  <c r="K17" i="1" s="1"/>
  <c r="K18" i="1" s="1"/>
  <c r="N18" i="1" s="1"/>
  <c r="F16" i="1"/>
  <c r="H15" i="1" l="1"/>
  <c r="G16" i="1"/>
  <c r="H16" i="1" s="1"/>
  <c r="G17" i="1" l="1"/>
</calcChain>
</file>

<file path=xl/sharedStrings.xml><?xml version="1.0" encoding="utf-8"?>
<sst xmlns="http://schemas.openxmlformats.org/spreadsheetml/2006/main" count="27" uniqueCount="23">
  <si>
    <t>Kauf</t>
  </si>
  <si>
    <t>Inzahlungnahme</t>
  </si>
  <si>
    <t>Benzin</t>
  </si>
  <si>
    <t>Wartung</t>
  </si>
  <si>
    <t>Reifen</t>
  </si>
  <si>
    <t>Gesamt</t>
  </si>
  <si>
    <t>Summe</t>
  </si>
  <si>
    <t>Neupreis</t>
  </si>
  <si>
    <t>Preissteigerung</t>
  </si>
  <si>
    <t>10000 km je  2 Jahre</t>
  </si>
  <si>
    <t>26 Jahre</t>
  </si>
  <si>
    <t>Fahrleistung</t>
  </si>
  <si>
    <t>Durchschnitt</t>
  </si>
  <si>
    <t>130000km je</t>
  </si>
  <si>
    <t>Delta je KM nur Fzg.Wert</t>
  </si>
  <si>
    <t>alle 10 Jahre</t>
  </si>
  <si>
    <t>Immer älter werdendes Fahrzeug</t>
  </si>
  <si>
    <t>R1xxxGS</t>
  </si>
  <si>
    <t>n. relevant</t>
  </si>
  <si>
    <r>
      <t xml:space="preserve">keine Reifen / Wartungskosten, da verhandelt oder nicht abgenutzt. Immer neuwertiges, modernes Fahrzeug führt zu ca. 23k€ Mehrkosten- </t>
    </r>
    <r>
      <rPr>
        <b/>
        <sz val="11"/>
        <color theme="1"/>
        <rFont val="Calibri"/>
        <family val="2"/>
        <scheme val="minor"/>
      </rPr>
      <t>Mit Reifen/Wartung wird es natürlich noch teurer.</t>
    </r>
  </si>
  <si>
    <t>Wechselkosten</t>
  </si>
  <si>
    <t>Wechsel</t>
  </si>
  <si>
    <t>Halten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</si>
</sst>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44" fontId="0" fillId="0" borderId="0" xfId="2" applyFont="1"/>
    <xf numFmtId="9" fontId="0" fillId="0" borderId="0" xfId="3" applyFont="1"/>
    <xf numFmtId="44" fontId="0" fillId="0" borderId="0" xfId="0" applyNumberFormat="1"/>
    <xf numFmtId="0" fontId="2" fillId="0" borderId="0" xfId="0" applyFont="1"/>
    <xf numFmtId="44" fontId="2" fillId="0" borderId="0" xfId="0" applyNumberFormat="1" applyFont="1"/>
    <xf numFmtId="44" fontId="2" fillId="0" borderId="0" xfId="2" applyFont="1"/>
    <xf numFmtId="164" fontId="0" fillId="0" borderId="0" xfId="1" applyNumberFormat="1" applyFont="1"/>
    <xf numFmtId="0" fontId="0" fillId="2" borderId="0" xfId="0" applyFill="1"/>
    <xf numFmtId="44" fontId="0" fillId="2" borderId="0" xfId="2" applyFont="1" applyFill="1"/>
    <xf numFmtId="0" fontId="2" fillId="0" borderId="0" xfId="0" applyFont="1" applyAlignment="1">
      <alignment horizontal="center"/>
    </xf>
    <xf numFmtId="164" fontId="0" fillId="2" borderId="0" xfId="1" applyNumberFormat="1" applyFont="1" applyFill="1"/>
    <xf numFmtId="0" fontId="0" fillId="2" borderId="0" xfId="0" applyFill="1" applyAlignment="1">
      <alignment horizontal="right"/>
    </xf>
    <xf numFmtId="0" fontId="2" fillId="3" borderId="0" xfId="0" applyFont="1" applyFill="1"/>
    <xf numFmtId="44" fontId="2" fillId="3" borderId="0" xfId="0" applyNumberFormat="1" applyFont="1" applyFill="1"/>
    <xf numFmtId="0" fontId="0" fillId="0" borderId="0" xfId="0" applyAlignment="1">
      <alignment horizontal="center" vertical="center" wrapText="1"/>
    </xf>
    <xf numFmtId="0" fontId="2" fillId="4" borderId="0" xfId="0" applyFont="1" applyFill="1"/>
    <xf numFmtId="0" fontId="2" fillId="0" borderId="0" xfId="0" applyFont="1" applyFill="1"/>
  </cellXfs>
  <cellStyles count="4">
    <cellStyle name="Komma" xfId="1" builtinId="3"/>
    <cellStyle name="Prozent" xfId="3" builtinId="5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topLeftCell="B1" workbookViewId="0">
      <selection activeCell="H3" sqref="H3"/>
    </sheetView>
  </sheetViews>
  <sheetFormatPr baseColWidth="10" defaultRowHeight="15" x14ac:dyDescent="0.25"/>
  <cols>
    <col min="1" max="1" width="5" bestFit="1" customWidth="1"/>
    <col min="2" max="2" width="12" style="1" bestFit="1" customWidth="1"/>
    <col min="3" max="3" width="14.85546875" bestFit="1" customWidth="1"/>
    <col min="5" max="5" width="12" bestFit="1" customWidth="1"/>
    <col min="6" max="6" width="15.7109375" bestFit="1" customWidth="1"/>
    <col min="7" max="7" width="14.7109375" bestFit="1" customWidth="1"/>
    <col min="8" max="8" width="23.42578125" bestFit="1" customWidth="1"/>
    <col min="9" max="9" width="6" customWidth="1"/>
    <col min="11" max="11" width="12" bestFit="1" customWidth="1"/>
    <col min="14" max="14" width="13" bestFit="1" customWidth="1"/>
  </cols>
  <sheetData>
    <row r="1" spans="1:15" x14ac:dyDescent="0.25">
      <c r="B1" s="6" t="s">
        <v>17</v>
      </c>
      <c r="C1" s="10" t="s">
        <v>15</v>
      </c>
      <c r="E1" s="16" t="s">
        <v>21</v>
      </c>
      <c r="F1" s="17"/>
      <c r="G1" s="17"/>
      <c r="H1" s="17" t="s">
        <v>9</v>
      </c>
      <c r="I1" s="17"/>
      <c r="J1" s="17"/>
      <c r="K1" s="16" t="s">
        <v>22</v>
      </c>
      <c r="L1" t="s">
        <v>9</v>
      </c>
    </row>
    <row r="2" spans="1:15" s="4" customFormat="1" x14ac:dyDescent="0.25">
      <c r="B2" s="6" t="s">
        <v>7</v>
      </c>
      <c r="C2" s="4" t="s">
        <v>8</v>
      </c>
      <c r="E2" s="4" t="s">
        <v>0</v>
      </c>
      <c r="F2" s="4" t="s">
        <v>1</v>
      </c>
      <c r="G2" s="4" t="s">
        <v>20</v>
      </c>
      <c r="H2" s="4" t="s">
        <v>14</v>
      </c>
      <c r="K2" s="4" t="s">
        <v>0</v>
      </c>
      <c r="L2" s="4" t="s">
        <v>4</v>
      </c>
      <c r="M2" s="4" t="s">
        <v>3</v>
      </c>
      <c r="N2" s="4" t="s">
        <v>11</v>
      </c>
    </row>
    <row r="3" spans="1:15" x14ac:dyDescent="0.25">
      <c r="A3">
        <v>1994</v>
      </c>
      <c r="B3" s="1">
        <f>17450/1.95583</f>
        <v>8922.0433268740126</v>
      </c>
      <c r="D3">
        <v>1994</v>
      </c>
      <c r="E3" s="3">
        <f>B3</f>
        <v>8922.0433268740126</v>
      </c>
      <c r="G3" s="3">
        <f>E3</f>
        <v>8922.0433268740126</v>
      </c>
      <c r="J3">
        <v>1994</v>
      </c>
      <c r="K3" s="1">
        <f>B3</f>
        <v>8922.0433268740126</v>
      </c>
      <c r="L3" s="1"/>
      <c r="M3" s="1"/>
    </row>
    <row r="4" spans="1:15" x14ac:dyDescent="0.25">
      <c r="A4">
        <v>2004</v>
      </c>
      <c r="B4" s="1">
        <v>13150</v>
      </c>
      <c r="C4" s="2">
        <f>(B4/B3)</f>
        <v>1.4738776217765044</v>
      </c>
      <c r="D4">
        <v>1996</v>
      </c>
      <c r="E4" s="3">
        <f>E3*1.04*1.04</f>
        <v>9650.0820623469317</v>
      </c>
      <c r="F4" s="3">
        <f>E3-0.2*E3</f>
        <v>7137.6346614992099</v>
      </c>
      <c r="G4" s="3">
        <f>E4-F4</f>
        <v>2512.4474008477218</v>
      </c>
      <c r="H4" s="3">
        <f t="shared" ref="H4:H16" si="0">G4/10000</f>
        <v>0.25124474008477221</v>
      </c>
      <c r="I4" s="3"/>
      <c r="J4">
        <v>1996</v>
      </c>
      <c r="K4" s="1"/>
      <c r="L4" s="1">
        <v>200</v>
      </c>
      <c r="M4" s="1">
        <v>300</v>
      </c>
    </row>
    <row r="5" spans="1:15" x14ac:dyDescent="0.25">
      <c r="A5">
        <v>2014</v>
      </c>
      <c r="B5" s="1">
        <v>18000</v>
      </c>
      <c r="C5" s="2">
        <f>B5/B4</f>
        <v>1.3688212927756653</v>
      </c>
      <c r="D5">
        <v>1998</v>
      </c>
      <c r="E5" s="3">
        <f>E4*1.04*1.04</f>
        <v>10437.528758634442</v>
      </c>
      <c r="F5" s="3">
        <f>E4-0.2*E4</f>
        <v>7720.0656498775452</v>
      </c>
      <c r="G5" s="3">
        <f>E5-F5</f>
        <v>2717.4631087568969</v>
      </c>
      <c r="H5" s="3">
        <f t="shared" si="0"/>
        <v>0.27174631087568968</v>
      </c>
      <c r="I5" s="3"/>
      <c r="J5">
        <v>1998</v>
      </c>
      <c r="K5" s="1"/>
      <c r="L5" s="1">
        <v>200</v>
      </c>
      <c r="M5" s="1">
        <v>300</v>
      </c>
    </row>
    <row r="6" spans="1:15" x14ac:dyDescent="0.25">
      <c r="A6">
        <v>2024</v>
      </c>
      <c r="B6" s="1">
        <v>25000</v>
      </c>
      <c r="C6" s="2">
        <f>B6/B5</f>
        <v>1.3888888888888888</v>
      </c>
      <c r="D6">
        <v>2000</v>
      </c>
      <c r="E6" s="3">
        <f t="shared" ref="E6:E16" si="1">E5*1.04*1.04</f>
        <v>11289.231105339015</v>
      </c>
      <c r="F6" s="3">
        <f t="shared" ref="F6:F16" si="2">E5-0.2*E5</f>
        <v>8350.0230069075533</v>
      </c>
      <c r="G6" s="3">
        <f t="shared" ref="G6:G16" si="3">E6-F6</f>
        <v>2939.2080984314616</v>
      </c>
      <c r="H6" s="3">
        <f t="shared" si="0"/>
        <v>0.29392080984314617</v>
      </c>
      <c r="I6" s="3"/>
      <c r="J6">
        <v>2000</v>
      </c>
      <c r="K6" s="1"/>
      <c r="L6" s="1">
        <v>200</v>
      </c>
      <c r="M6" s="1">
        <v>300</v>
      </c>
    </row>
    <row r="7" spans="1:15" x14ac:dyDescent="0.25">
      <c r="D7">
        <v>2002</v>
      </c>
      <c r="E7" s="3">
        <f t="shared" si="1"/>
        <v>12210.432363534679</v>
      </c>
      <c r="F7" s="3">
        <f t="shared" si="2"/>
        <v>9031.3848842712123</v>
      </c>
      <c r="G7" s="3">
        <f t="shared" si="3"/>
        <v>3179.0474792634668</v>
      </c>
      <c r="H7" s="3">
        <f t="shared" si="0"/>
        <v>0.31790474792634665</v>
      </c>
      <c r="I7" s="3"/>
      <c r="J7">
        <v>2002</v>
      </c>
      <c r="K7" s="1"/>
      <c r="L7" s="1">
        <v>250</v>
      </c>
      <c r="M7" s="1">
        <v>400</v>
      </c>
    </row>
    <row r="8" spans="1:15" x14ac:dyDescent="0.25">
      <c r="D8">
        <v>2004</v>
      </c>
      <c r="E8" s="3">
        <f t="shared" si="1"/>
        <v>13206.803644399111</v>
      </c>
      <c r="F8" s="3">
        <f t="shared" si="2"/>
        <v>9768.3458908277426</v>
      </c>
      <c r="G8" s="3">
        <f t="shared" si="3"/>
        <v>3438.4577535713688</v>
      </c>
      <c r="H8" s="3">
        <f t="shared" si="0"/>
        <v>0.3438457753571369</v>
      </c>
      <c r="I8" s="3"/>
      <c r="J8">
        <v>2004</v>
      </c>
      <c r="K8" s="1"/>
      <c r="L8" s="1">
        <v>250</v>
      </c>
      <c r="M8" s="1">
        <v>400</v>
      </c>
    </row>
    <row r="9" spans="1:15" x14ac:dyDescent="0.25">
      <c r="B9" s="1" t="s">
        <v>2</v>
      </c>
      <c r="C9" t="s">
        <v>18</v>
      </c>
      <c r="D9">
        <v>2006</v>
      </c>
      <c r="E9" s="3">
        <f t="shared" si="1"/>
        <v>14284.478821782081</v>
      </c>
      <c r="F9" s="3">
        <f t="shared" si="2"/>
        <v>10565.442915519288</v>
      </c>
      <c r="G9" s="3">
        <f t="shared" si="3"/>
        <v>3719.0359062627922</v>
      </c>
      <c r="H9" s="3">
        <f t="shared" si="0"/>
        <v>0.3719035906262792</v>
      </c>
      <c r="I9" s="3"/>
      <c r="J9">
        <v>2006</v>
      </c>
      <c r="K9" s="1"/>
      <c r="L9" s="1">
        <v>250</v>
      </c>
      <c r="M9" s="1">
        <v>400</v>
      </c>
    </row>
    <row r="10" spans="1:15" x14ac:dyDescent="0.25">
      <c r="D10">
        <v>2008</v>
      </c>
      <c r="E10" s="3">
        <f t="shared" si="1"/>
        <v>15450.0922936395</v>
      </c>
      <c r="F10" s="3">
        <f t="shared" si="2"/>
        <v>11427.583057425665</v>
      </c>
      <c r="G10" s="3">
        <f t="shared" si="3"/>
        <v>4022.5092362138348</v>
      </c>
      <c r="H10" s="3">
        <f t="shared" si="0"/>
        <v>0.40225092362138348</v>
      </c>
      <c r="I10" s="3"/>
      <c r="J10">
        <v>2008</v>
      </c>
      <c r="K10" s="1"/>
      <c r="L10" s="1">
        <v>300</v>
      </c>
      <c r="M10" s="1">
        <v>500</v>
      </c>
    </row>
    <row r="11" spans="1:15" x14ac:dyDescent="0.25">
      <c r="D11">
        <v>2010</v>
      </c>
      <c r="E11" s="3">
        <f t="shared" si="1"/>
        <v>16710.819824800485</v>
      </c>
      <c r="F11" s="3">
        <f t="shared" si="2"/>
        <v>12360.0738349116</v>
      </c>
      <c r="G11" s="3">
        <f t="shared" si="3"/>
        <v>4350.7459898888847</v>
      </c>
      <c r="H11" s="3">
        <f t="shared" si="0"/>
        <v>0.43507459898888845</v>
      </c>
      <c r="I11" s="3"/>
      <c r="J11">
        <v>2010</v>
      </c>
      <c r="K11" s="1"/>
      <c r="L11" s="1">
        <v>300</v>
      </c>
      <c r="M11" s="1">
        <v>500</v>
      </c>
    </row>
    <row r="12" spans="1:15" x14ac:dyDescent="0.25">
      <c r="D12">
        <v>2012</v>
      </c>
      <c r="E12" s="3">
        <f t="shared" si="1"/>
        <v>18074.422722504205</v>
      </c>
      <c r="F12" s="3">
        <f t="shared" si="2"/>
        <v>13368.655859840388</v>
      </c>
      <c r="G12" s="3">
        <f t="shared" si="3"/>
        <v>4705.7668626638169</v>
      </c>
      <c r="H12" s="3">
        <f t="shared" si="0"/>
        <v>0.47057668626638172</v>
      </c>
      <c r="I12" s="3"/>
      <c r="J12">
        <v>2012</v>
      </c>
      <c r="K12" s="1"/>
      <c r="L12" s="1">
        <v>300</v>
      </c>
      <c r="M12" s="1">
        <v>500</v>
      </c>
    </row>
    <row r="13" spans="1:15" x14ac:dyDescent="0.25">
      <c r="D13">
        <v>2014</v>
      </c>
      <c r="E13" s="3">
        <f t="shared" si="1"/>
        <v>19549.295616660547</v>
      </c>
      <c r="F13" s="3">
        <f t="shared" si="2"/>
        <v>14459.538178003364</v>
      </c>
      <c r="G13" s="3">
        <f t="shared" si="3"/>
        <v>5089.7574386571832</v>
      </c>
      <c r="H13" s="3">
        <f t="shared" si="0"/>
        <v>0.50897574386571831</v>
      </c>
      <c r="I13" s="3"/>
      <c r="J13">
        <v>2014</v>
      </c>
      <c r="K13" s="1"/>
      <c r="L13" s="1">
        <v>350</v>
      </c>
      <c r="M13" s="1">
        <v>600</v>
      </c>
    </row>
    <row r="14" spans="1:15" x14ac:dyDescent="0.25">
      <c r="D14">
        <v>2016</v>
      </c>
      <c r="E14" s="3">
        <f t="shared" si="1"/>
        <v>21144.518138980049</v>
      </c>
      <c r="F14" s="3">
        <f t="shared" si="2"/>
        <v>15639.436493328438</v>
      </c>
      <c r="G14" s="3">
        <f t="shared" si="3"/>
        <v>5505.0816456516113</v>
      </c>
      <c r="H14" s="3">
        <f t="shared" si="0"/>
        <v>0.55050816456516116</v>
      </c>
      <c r="I14" s="3"/>
      <c r="J14">
        <v>2016</v>
      </c>
      <c r="K14" s="1"/>
      <c r="L14" s="1">
        <v>350</v>
      </c>
      <c r="M14" s="1">
        <v>600</v>
      </c>
    </row>
    <row r="15" spans="1:15" x14ac:dyDescent="0.25">
      <c r="D15">
        <v>2018</v>
      </c>
      <c r="E15" s="3">
        <f t="shared" si="1"/>
        <v>22869.910819120822</v>
      </c>
      <c r="F15" s="3">
        <f t="shared" si="2"/>
        <v>16915.614511184038</v>
      </c>
      <c r="G15" s="3">
        <f t="shared" si="3"/>
        <v>5954.2963079367837</v>
      </c>
      <c r="H15" s="3">
        <f t="shared" si="0"/>
        <v>0.59542963079367839</v>
      </c>
      <c r="I15" s="3"/>
      <c r="J15">
        <v>2018</v>
      </c>
      <c r="K15" s="1"/>
      <c r="L15" s="1">
        <v>350</v>
      </c>
      <c r="M15" s="1">
        <v>600</v>
      </c>
    </row>
    <row r="16" spans="1:15" x14ac:dyDescent="0.25">
      <c r="D16">
        <v>2020</v>
      </c>
      <c r="E16" s="3">
        <f t="shared" si="1"/>
        <v>24736.095541961084</v>
      </c>
      <c r="F16" s="3">
        <f t="shared" si="2"/>
        <v>18295.928655296659</v>
      </c>
      <c r="G16" s="3">
        <f t="shared" si="3"/>
        <v>6440.166886664425</v>
      </c>
      <c r="H16" s="3">
        <f t="shared" si="0"/>
        <v>0.64401668866644246</v>
      </c>
      <c r="I16" s="3"/>
      <c r="J16">
        <v>2020</v>
      </c>
      <c r="K16" s="1">
        <f>E16*0.9</f>
        <v>22262.485987764976</v>
      </c>
      <c r="L16" s="1">
        <v>400</v>
      </c>
      <c r="M16" s="1">
        <v>700</v>
      </c>
      <c r="N16" s="7">
        <f>26*5000</f>
        <v>130000</v>
      </c>
      <c r="O16" t="s">
        <v>10</v>
      </c>
    </row>
    <row r="17" spans="5:14" x14ac:dyDescent="0.25">
      <c r="F17" s="13" t="s">
        <v>5</v>
      </c>
      <c r="G17" s="14">
        <f>SUM(G3:G16)</f>
        <v>63496.027441684266</v>
      </c>
      <c r="H17" s="12" t="s">
        <v>12</v>
      </c>
      <c r="J17" s="4" t="s">
        <v>6</v>
      </c>
      <c r="K17" s="5">
        <f>SUM(K3:K16)</f>
        <v>31184.529314638989</v>
      </c>
      <c r="L17" s="5">
        <f>SUM(L4:L16)</f>
        <v>3700</v>
      </c>
      <c r="M17" s="5">
        <f>SUM(M4:M16)</f>
        <v>6100</v>
      </c>
    </row>
    <row r="18" spans="5:14" x14ac:dyDescent="0.25">
      <c r="G18" s="8" t="s">
        <v>13</v>
      </c>
      <c r="H18" s="9">
        <v>0.52</v>
      </c>
      <c r="J18" s="13" t="s">
        <v>5</v>
      </c>
      <c r="K18" s="14">
        <f>SUM(K17:M17)</f>
        <v>40984.529314638989</v>
      </c>
      <c r="M18" s="11" t="s">
        <v>13</v>
      </c>
      <c r="N18" s="9">
        <f>K18/N16</f>
        <v>0.31526561011260762</v>
      </c>
    </row>
    <row r="19" spans="5:14" x14ac:dyDescent="0.25">
      <c r="E19" s="15" t="s">
        <v>19</v>
      </c>
      <c r="F19" s="15"/>
      <c r="G19" s="15"/>
      <c r="H19" s="15"/>
      <c r="K19" s="15" t="s">
        <v>16</v>
      </c>
      <c r="L19" s="15"/>
      <c r="M19" s="15"/>
      <c r="N19" s="15"/>
    </row>
    <row r="20" spans="5:14" ht="36.75" customHeight="1" x14ac:dyDescent="0.25">
      <c r="E20" s="15"/>
      <c r="F20" s="15"/>
      <c r="G20" s="15"/>
      <c r="H20" s="15"/>
      <c r="K20" s="15"/>
      <c r="L20" s="15"/>
      <c r="M20" s="15"/>
      <c r="N20" s="15"/>
    </row>
    <row r="22" spans="5:14" x14ac:dyDescent="0.25">
      <c r="E22" s="1"/>
    </row>
  </sheetData>
  <mergeCells count="2">
    <mergeCell ref="E19:H20"/>
    <mergeCell ref="K19:N20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2023-01-02T09:46:33Z</dcterms:created>
  <dcterms:modified xsi:type="dcterms:W3CDTF">2023-01-02T09:47:27Z</dcterms:modified>
</cp:coreProperties>
</file>