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ton Huhmann\"/>
    </mc:Choice>
  </mc:AlternateContent>
  <xr:revisionPtr revIDLastSave="0" documentId="8_{FEEB7067-3528-4025-A6C0-5AECA91285E9}" xr6:coauthVersionLast="46" xr6:coauthVersionMax="46" xr10:uidLastSave="{00000000-0000-0000-0000-000000000000}"/>
  <bookViews>
    <workbookView xWindow="-120" yWindow="-120" windowWidth="24240" windowHeight="13140" xr2:uid="{543106F5-F537-4EC6-A979-A723D3DB97A7}"/>
  </bookViews>
  <sheets>
    <sheet name="BMW R1250GS" sheetId="1" r:id="rId1"/>
  </sheets>
  <externalReferences>
    <externalReference r:id="rId2"/>
  </externalReferences>
  <definedNames>
    <definedName name="_xlnm._FilterDatabase" localSheetId="0" hidden="1">'BMW R1250GS'!$A$1:$F$2</definedName>
    <definedName name="Amount" localSheetId="0">#REF!</definedName>
    <definedName name="Amount">#REF!</definedName>
    <definedName name="Subtotal" localSheetId="0">#REF!</definedName>
    <definedName name="Subtotal">#REF!</definedName>
    <definedName name="Tax" localSheetId="0">#REF!</definedName>
    <definedName name="Tax">#REF!</definedName>
    <definedName name="Total" localSheetId="0">#REF!</definedName>
    <definedName name="Total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6" i="1" l="1"/>
  <c r="D36" i="1"/>
  <c r="C36" i="1"/>
  <c r="G31" i="1"/>
  <c r="E31" i="1"/>
  <c r="B31" i="1"/>
  <c r="G30" i="1"/>
  <c r="B30" i="1"/>
  <c r="E30" i="1" s="1"/>
  <c r="G29" i="1"/>
  <c r="B29" i="1"/>
  <c r="E29" i="1" s="1"/>
  <c r="G28" i="1"/>
  <c r="B28" i="1"/>
  <c r="E28" i="1" s="1"/>
  <c r="G27" i="1"/>
  <c r="B27" i="1"/>
  <c r="E27" i="1" s="1"/>
  <c r="G26" i="1"/>
  <c r="B26" i="1"/>
  <c r="E26" i="1" s="1"/>
  <c r="G25" i="1"/>
  <c r="B25" i="1"/>
  <c r="E25" i="1" s="1"/>
  <c r="G24" i="1"/>
  <c r="B24" i="1"/>
  <c r="E24" i="1" s="1"/>
  <c r="G23" i="1"/>
  <c r="B23" i="1"/>
  <c r="E23" i="1" s="1"/>
  <c r="G22" i="1"/>
  <c r="B22" i="1"/>
  <c r="E22" i="1" s="1"/>
  <c r="G21" i="1"/>
  <c r="B21" i="1"/>
  <c r="E21" i="1" s="1"/>
  <c r="G20" i="1"/>
  <c r="B20" i="1"/>
  <c r="E20" i="1" s="1"/>
  <c r="G19" i="1"/>
  <c r="B19" i="1"/>
  <c r="E19" i="1" s="1"/>
  <c r="G18" i="1"/>
  <c r="B18" i="1"/>
  <c r="E18" i="1" s="1"/>
  <c r="G17" i="1"/>
  <c r="B17" i="1"/>
  <c r="E17" i="1" s="1"/>
  <c r="G16" i="1"/>
  <c r="B16" i="1"/>
  <c r="E16" i="1" s="1"/>
  <c r="G15" i="1"/>
  <c r="B15" i="1"/>
  <c r="E15" i="1" s="1"/>
  <c r="G14" i="1"/>
  <c r="B14" i="1"/>
  <c r="E14" i="1" s="1"/>
  <c r="G13" i="1"/>
  <c r="B13" i="1"/>
  <c r="E13" i="1" s="1"/>
  <c r="G12" i="1"/>
  <c r="B12" i="1"/>
  <c r="E12" i="1" s="1"/>
  <c r="G11" i="1"/>
  <c r="B11" i="1"/>
  <c r="E11" i="1" s="1"/>
  <c r="G10" i="1"/>
  <c r="B10" i="1"/>
  <c r="E10" i="1" s="1"/>
  <c r="G9" i="1"/>
  <c r="B9" i="1"/>
  <c r="E9" i="1" s="1"/>
  <c r="G8" i="1"/>
  <c r="B8" i="1"/>
  <c r="E8" i="1" s="1"/>
  <c r="G7" i="1"/>
  <c r="E7" i="1"/>
  <c r="B7" i="1"/>
  <c r="G6" i="1"/>
  <c r="E6" i="1"/>
  <c r="B6" i="1"/>
  <c r="G5" i="1"/>
  <c r="B5" i="1"/>
  <c r="E5" i="1" s="1"/>
  <c r="G4" i="1"/>
  <c r="B4" i="1"/>
  <c r="E4" i="1" s="1"/>
  <c r="G3" i="1"/>
  <c r="B3" i="1"/>
  <c r="G2" i="1"/>
  <c r="B36" i="1" l="1"/>
  <c r="A36" i="1" s="1"/>
  <c r="E36" i="1"/>
  <c r="G36" i="1"/>
  <c r="E3" i="1"/>
</calcChain>
</file>

<file path=xl/sharedStrings.xml><?xml version="1.0" encoding="utf-8"?>
<sst xmlns="http://schemas.openxmlformats.org/spreadsheetml/2006/main" count="7" uniqueCount="7">
  <si>
    <t>km-Stand</t>
  </si>
  <si>
    <t>Reichweite</t>
  </si>
  <si>
    <t>getankt</t>
  </si>
  <si>
    <t>Spritkosten</t>
  </si>
  <si>
    <t>Ø Verbrauch</t>
  </si>
  <si>
    <t>Datum</t>
  </si>
  <si>
    <t>Spritpreis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</si>
</sst>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#,##0.00\ &quot;DM&quot;"/>
    <numFmt numFmtId="166" formatCode="#,##0.000\ &quot;DM&quot;"/>
    <numFmt numFmtId="167" formatCode="&quot;€&quot;\ #,##0.00"/>
    <numFmt numFmtId="168" formatCode="#,##0;[Red]#,##0&quot;-&quot;"/>
    <numFmt numFmtId="169" formatCode="#,##0.00;[Red]#,##0.00&quot;-&quot;"/>
    <numFmt numFmtId="170" formatCode="&quot;F&quot;\ #,##0.00;[Red]&quot;F&quot;\ #,##0.00&quot;-&quot;"/>
  </numFmts>
  <fonts count="5">
    <font>
      <sz val="10"/>
      <name val="MS Sans Serif"/>
      <charset val="134"/>
    </font>
    <font>
      <sz val="10"/>
      <name val="MS Sans Serif"/>
      <charset val="134"/>
    </font>
    <font>
      <b/>
      <sz val="8"/>
      <name val="Tahoma"/>
      <family val="2"/>
    </font>
    <font>
      <sz val="8"/>
      <name val="Times New Roman"/>
      <family val="1"/>
    </font>
    <font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21">
    <xf numFmtId="0" fontId="0" fillId="0" borderId="0" xfId="0"/>
    <xf numFmtId="1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166" fontId="2" fillId="2" borderId="1" xfId="0" applyNumberFormat="1" applyFont="1" applyFill="1" applyBorder="1" applyAlignment="1">
      <alignment horizontal="center"/>
    </xf>
    <xf numFmtId="0" fontId="3" fillId="0" borderId="0" xfId="0" applyFont="1"/>
    <xf numFmtId="1" fontId="3" fillId="0" borderId="1" xfId="2" applyNumberFormat="1" applyFont="1" applyBorder="1" applyAlignment="1">
      <alignment horizontal="right"/>
    </xf>
    <xf numFmtId="0" fontId="3" fillId="0" borderId="1" xfId="0" applyFont="1" applyBorder="1"/>
    <xf numFmtId="169" fontId="3" fillId="0" borderId="1" xfId="1" applyFont="1" applyBorder="1"/>
    <xf numFmtId="167" fontId="3" fillId="0" borderId="1" xfId="3" applyNumberFormat="1" applyFont="1" applyBorder="1"/>
    <xf numFmtId="14" fontId="3" fillId="0" borderId="1" xfId="0" applyNumberFormat="1" applyFont="1" applyBorder="1" applyAlignment="1">
      <alignment horizontal="center"/>
    </xf>
    <xf numFmtId="167" fontId="3" fillId="0" borderId="1" xfId="0" applyNumberFormat="1" applyFont="1" applyBorder="1"/>
    <xf numFmtId="1" fontId="3" fillId="0" borderId="1" xfId="0" applyNumberFormat="1" applyFont="1" applyBorder="1" applyAlignment="1">
      <alignment horizontal="right"/>
    </xf>
    <xf numFmtId="168" fontId="3" fillId="0" borderId="1" xfId="0" applyNumberFormat="1" applyFont="1" applyBorder="1"/>
    <xf numFmtId="14" fontId="4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9" fontId="3" fillId="0" borderId="1" xfId="0" applyNumberFormat="1" applyFont="1" applyBorder="1"/>
    <xf numFmtId="22" fontId="3" fillId="0" borderId="1" xfId="0" applyNumberFormat="1" applyFont="1" applyBorder="1" applyAlignment="1">
      <alignment horizontal="center"/>
    </xf>
    <xf numFmtId="167" fontId="0" fillId="0" borderId="0" xfId="0" applyNumberFormat="1"/>
  </cellXfs>
  <cellStyles count="4">
    <cellStyle name="Dezimal [0]" xfId="2" builtinId="6"/>
    <cellStyle name="Komma" xfId="1" builtinId="3"/>
    <cellStyle name="Standard" xfId="0" builtinId="0"/>
    <cellStyle name="Valuta_GTS.XLS" xfId="3" xr:uid="{DE4AA1BE-D5F7-40F0-93B2-438FAFB9E9AD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numFmt numFmtId="167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border diagonalUp="0" diagonalDown="0">
        <left/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numFmt numFmtId="167" formatCode="&quot;€&quot;\ #,##0.00"/>
      <border diagonalUp="0" diagonalDown="0">
        <left/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border diagonalUp="0" diagonalDown="0">
        <left/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numFmt numFmtId="168" formatCode="#,##0;[Red]#,##0&quot;-&quot;"/>
      <border diagonalUp="0" diagonalDown="0">
        <left/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numFmt numFmtId="1" formatCode="0"/>
      <alignment horizontal="right" vertical="bottom" textRotation="0" wrapText="0" indent="0" justifyLastLine="0" shrinkToFit="0" readingOrder="0"/>
      <border diagonalUp="0" diagonalDown="0">
        <left/>
        <right/>
        <top/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outline="0">
        <top style="thin">
          <color auto="1"/>
        </top>
        <bottom style="double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ive/EXCEL/Huhman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d Kuga"/>
      <sheetName val=" Kuga Steuer"/>
      <sheetName val="BMW R1250GS"/>
      <sheetName val="R1250GS Steuer"/>
      <sheetName val="Kosten"/>
      <sheetName val="Memodatum"/>
      <sheetName val="GEHEIM"/>
      <sheetName val="Pensioen"/>
      <sheetName val="Steuer"/>
      <sheetName val="Pension vergleich"/>
      <sheetName val="Konto"/>
      <sheetName val="KärntenCard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2903DC-E491-4CDC-B1A2-4D11036C5090}" name="Tabelle17" displayName="Tabelle17" ref="A1:G36" totalsRowShown="0" headerRowBorderDxfId="6" tableBorderDxfId="7">
  <autoFilter ref="A1:G36" xr:uid="{2B88921E-7921-41B5-8CEF-6821269804CD}"/>
  <tableColumns count="7">
    <tableColumn id="1" xr3:uid="{71F406CE-B057-492E-98B3-5CD8D8E13E10}" name="km-Stand" dataDxfId="5"/>
    <tableColumn id="2" xr3:uid="{D812F09A-DF0D-4E07-B905-0E7E47E935AA}" name="Reichweite" dataDxfId="4"/>
    <tableColumn id="3" xr3:uid="{89761E00-F975-410B-8ACF-A85F8E71C61E}" name="getankt" dataDxfId="3"/>
    <tableColumn id="4" xr3:uid="{5A2C1E64-E441-4056-AD54-826FE13F9C2B}" name="Spritkosten" dataDxfId="2"/>
    <tableColumn id="5" xr3:uid="{466EE394-215C-43C2-870D-F5422B98D946}" name="Ø Verbrauch" dataDxfId="1" dataCellStyle="Komma"/>
    <tableColumn id="6" xr3:uid="{3E950772-12DD-40E8-9606-803831FE4270}" name="Datum"/>
    <tableColumn id="7" xr3:uid="{12E01043-A1AE-4B0D-A794-BBCFF5D9E7A6}" name="Spritpreis" dataDxfId="0">
      <calculatedColumnFormula>SUM(Tabelle17[[#This Row],[Spritkosten]]/Tabelle17[[#This Row],[getankt]])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0C496-D727-445E-963E-C91A8B8D33AA}">
  <dimension ref="A1:G36"/>
  <sheetViews>
    <sheetView tabSelected="1" zoomScale="115" zoomScaleNormal="115" workbookViewId="0">
      <pane ySplit="1" topLeftCell="A2" activePane="bottomLeft" state="frozen"/>
      <selection pane="bottomLeft" activeCell="E47" sqref="E47"/>
    </sheetView>
  </sheetViews>
  <sheetFormatPr baseColWidth="10" defaultColWidth="9" defaultRowHeight="12.75"/>
  <cols>
    <col min="1" max="1" width="18.28515625" customWidth="1"/>
    <col min="2" max="2" width="11" customWidth="1"/>
    <col min="3" max="3" width="8.85546875" customWidth="1"/>
    <col min="4" max="4" width="11.7109375" style="20" customWidth="1"/>
    <col min="5" max="5" width="12" customWidth="1"/>
    <col min="6" max="6" width="18.28515625" customWidth="1"/>
    <col min="7" max="7" width="10" customWidth="1"/>
  </cols>
  <sheetData>
    <row r="1" spans="1:7" s="7" customFormat="1" ht="11.25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5" t="s">
        <v>5</v>
      </c>
      <c r="G1" s="6" t="s">
        <v>6</v>
      </c>
    </row>
    <row r="2" spans="1:7" s="7" customFormat="1" ht="11.25">
      <c r="A2" s="8">
        <v>0</v>
      </c>
      <c r="B2" s="9">
        <v>0</v>
      </c>
      <c r="C2" s="10">
        <v>20</v>
      </c>
      <c r="D2" s="11">
        <v>20</v>
      </c>
      <c r="E2" s="9"/>
      <c r="F2" s="12">
        <v>43902</v>
      </c>
      <c r="G2" s="13">
        <f>SUM(Tabelle17[[#This Row],[Spritkosten]]/Tabelle17[[#This Row],[getankt]])</f>
        <v>1</v>
      </c>
    </row>
    <row r="3" spans="1:7" s="7" customFormat="1" ht="11.25">
      <c r="A3" s="14">
        <v>351</v>
      </c>
      <c r="B3" s="15">
        <f t="shared" ref="B3:B32" si="0">SUM(A3-A2)</f>
        <v>351</v>
      </c>
      <c r="C3" s="10">
        <v>14.16</v>
      </c>
      <c r="D3" s="11">
        <v>15</v>
      </c>
      <c r="E3" s="10">
        <f t="shared" ref="E3:E31" si="1">SUM(C3/B3)*100</f>
        <v>4.0341880341880341</v>
      </c>
      <c r="F3" s="12">
        <v>43909</v>
      </c>
      <c r="G3" s="13">
        <f>SUM(Tabelle17[[#This Row],[Spritkosten]]/Tabelle17[[#This Row],[getankt]])</f>
        <v>1.0593220338983051</v>
      </c>
    </row>
    <row r="4" spans="1:7" s="7" customFormat="1" ht="11.25">
      <c r="A4" s="14">
        <v>682</v>
      </c>
      <c r="B4" s="15">
        <f t="shared" si="0"/>
        <v>331</v>
      </c>
      <c r="C4" s="10">
        <v>14.37</v>
      </c>
      <c r="D4" s="11">
        <v>15</v>
      </c>
      <c r="E4" s="10">
        <f t="shared" si="1"/>
        <v>4.3413897280966767</v>
      </c>
      <c r="F4" s="12">
        <v>43919</v>
      </c>
      <c r="G4" s="13">
        <f>SUM(Tabelle17[[#This Row],[Spritkosten]]/Tabelle17[[#This Row],[getankt]])</f>
        <v>1.0438413361169103</v>
      </c>
    </row>
    <row r="5" spans="1:7" s="7" customFormat="1" ht="11.25">
      <c r="A5" s="14">
        <v>1067</v>
      </c>
      <c r="B5" s="15">
        <f t="shared" si="0"/>
        <v>385</v>
      </c>
      <c r="C5" s="10">
        <v>16.920000000000002</v>
      </c>
      <c r="D5" s="11">
        <v>18</v>
      </c>
      <c r="E5" s="10">
        <f t="shared" si="1"/>
        <v>4.3948051948051949</v>
      </c>
      <c r="F5" s="12">
        <v>43933</v>
      </c>
      <c r="G5" s="13">
        <f>SUM(Tabelle17[[#This Row],[Spritkosten]]/Tabelle17[[#This Row],[getankt]])</f>
        <v>1.0638297872340425</v>
      </c>
    </row>
    <row r="6" spans="1:7" s="7" customFormat="1" ht="11.25">
      <c r="A6" s="14">
        <v>1465</v>
      </c>
      <c r="B6" s="15">
        <f t="shared" si="0"/>
        <v>398</v>
      </c>
      <c r="C6" s="10">
        <v>15.11</v>
      </c>
      <c r="D6" s="11">
        <v>16</v>
      </c>
      <c r="E6" s="10">
        <f t="shared" si="1"/>
        <v>3.7964824120603016</v>
      </c>
      <c r="F6" s="12">
        <v>43947</v>
      </c>
      <c r="G6" s="13">
        <f>SUM(Tabelle17[[#This Row],[Spritkosten]]/Tabelle17[[#This Row],[getankt]])</f>
        <v>1.0589013898080741</v>
      </c>
    </row>
    <row r="7" spans="1:7" s="7" customFormat="1" ht="11.25">
      <c r="A7" s="14">
        <v>1795</v>
      </c>
      <c r="B7" s="15">
        <f t="shared" si="0"/>
        <v>330</v>
      </c>
      <c r="C7" s="10">
        <v>13.21</v>
      </c>
      <c r="D7" s="11">
        <v>13</v>
      </c>
      <c r="E7" s="10">
        <f t="shared" si="1"/>
        <v>4.0030303030303038</v>
      </c>
      <c r="F7" s="12">
        <v>43960</v>
      </c>
      <c r="G7" s="13">
        <f>SUM(Tabelle17[[#This Row],[Spritkosten]]/Tabelle17[[#This Row],[getankt]])</f>
        <v>0.98410295230885692</v>
      </c>
    </row>
    <row r="8" spans="1:7" s="7" customFormat="1" ht="11.25">
      <c r="A8" s="14">
        <v>2163</v>
      </c>
      <c r="B8" s="15">
        <f t="shared" si="0"/>
        <v>368</v>
      </c>
      <c r="C8" s="10">
        <v>14.68</v>
      </c>
      <c r="D8" s="11">
        <v>16.5</v>
      </c>
      <c r="E8" s="10">
        <f t="shared" si="1"/>
        <v>3.9891304347826084</v>
      </c>
      <c r="F8" s="12">
        <v>43973</v>
      </c>
      <c r="G8" s="13">
        <f>SUM(Tabelle17[[#This Row],[Spritkosten]]/Tabelle17[[#This Row],[getankt]])</f>
        <v>1.1239782016348774</v>
      </c>
    </row>
    <row r="9" spans="1:7" s="7" customFormat="1" ht="11.25">
      <c r="A9" s="14">
        <v>2597</v>
      </c>
      <c r="B9" s="15">
        <f t="shared" si="0"/>
        <v>434</v>
      </c>
      <c r="C9" s="10">
        <v>16.829999999999998</v>
      </c>
      <c r="D9" s="11">
        <v>19</v>
      </c>
      <c r="E9" s="10">
        <f t="shared" si="1"/>
        <v>3.8778801843317967</v>
      </c>
      <c r="F9" s="12">
        <v>43994</v>
      </c>
      <c r="G9" s="13">
        <f>SUM(Tabelle17[[#This Row],[Spritkosten]]/Tabelle17[[#This Row],[getankt]])</f>
        <v>1.1289364230540702</v>
      </c>
    </row>
    <row r="10" spans="1:7" s="7" customFormat="1" ht="11.25">
      <c r="A10" s="14">
        <v>2969</v>
      </c>
      <c r="B10" s="15">
        <f t="shared" si="0"/>
        <v>372</v>
      </c>
      <c r="C10" s="10">
        <v>15.25</v>
      </c>
      <c r="D10" s="11">
        <v>16.5</v>
      </c>
      <c r="E10" s="10">
        <f t="shared" si="1"/>
        <v>4.099462365591398</v>
      </c>
      <c r="F10" s="12">
        <v>44002</v>
      </c>
      <c r="G10" s="13">
        <f>SUM(Tabelle17[[#This Row],[Spritkosten]]/Tabelle17[[#This Row],[getankt]])</f>
        <v>1.0819672131147542</v>
      </c>
    </row>
    <row r="11" spans="1:7" s="7" customFormat="1" ht="11.25">
      <c r="A11" s="14">
        <v>3401</v>
      </c>
      <c r="B11" s="15">
        <f t="shared" si="0"/>
        <v>432</v>
      </c>
      <c r="C11" s="10">
        <v>17.38</v>
      </c>
      <c r="D11" s="11">
        <v>19</v>
      </c>
      <c r="E11" s="10">
        <f t="shared" si="1"/>
        <v>4.0231481481481479</v>
      </c>
      <c r="F11" s="12">
        <v>44008</v>
      </c>
      <c r="G11" s="13">
        <f>SUM(Tabelle17[[#This Row],[Spritkosten]]/Tabelle17[[#This Row],[getankt]])</f>
        <v>1.093210586881473</v>
      </c>
    </row>
    <row r="12" spans="1:7" s="7" customFormat="1" ht="11.25">
      <c r="A12" s="14">
        <v>3847</v>
      </c>
      <c r="B12" s="15">
        <f t="shared" si="0"/>
        <v>446</v>
      </c>
      <c r="C12" s="10">
        <v>18.02</v>
      </c>
      <c r="D12" s="11">
        <v>18.79</v>
      </c>
      <c r="E12" s="10">
        <f t="shared" si="1"/>
        <v>4.0403587443946192</v>
      </c>
      <c r="F12" s="12">
        <v>44016</v>
      </c>
      <c r="G12" s="13">
        <f>SUM(Tabelle17[[#This Row],[Spritkosten]]/Tabelle17[[#This Row],[getankt]])</f>
        <v>1.0427302996670367</v>
      </c>
    </row>
    <row r="13" spans="1:7" s="7" customFormat="1" ht="11.25">
      <c r="A13" s="14">
        <v>4214</v>
      </c>
      <c r="B13" s="15">
        <f t="shared" si="0"/>
        <v>367</v>
      </c>
      <c r="C13" s="10">
        <v>15.99</v>
      </c>
      <c r="D13" s="11">
        <v>17.399999999999999</v>
      </c>
      <c r="E13" s="10">
        <f t="shared" si="1"/>
        <v>4.3569482288828336</v>
      </c>
      <c r="F13" s="12">
        <v>44026</v>
      </c>
      <c r="G13" s="13">
        <f>SUM(Tabelle17[[#This Row],[Spritkosten]]/Tabelle17[[#This Row],[getankt]])</f>
        <v>1.0881801125703563</v>
      </c>
    </row>
    <row r="14" spans="1:7" s="7" customFormat="1" ht="11.25">
      <c r="A14" s="14">
        <v>4639</v>
      </c>
      <c r="B14" s="15">
        <f t="shared" si="0"/>
        <v>425</v>
      </c>
      <c r="C14" s="10">
        <v>16.989999999999998</v>
      </c>
      <c r="D14" s="11">
        <v>18.5</v>
      </c>
      <c r="E14" s="10">
        <f t="shared" si="1"/>
        <v>3.9976470588235293</v>
      </c>
      <c r="F14" s="12">
        <v>44034</v>
      </c>
      <c r="G14" s="13">
        <f>SUM(Tabelle17[[#This Row],[Spritkosten]]/Tabelle17[[#This Row],[getankt]])</f>
        <v>1.088875809299588</v>
      </c>
    </row>
    <row r="15" spans="1:7" s="7" customFormat="1" ht="11.25">
      <c r="A15" s="14">
        <v>5060</v>
      </c>
      <c r="B15" s="15">
        <f t="shared" si="0"/>
        <v>421</v>
      </c>
      <c r="C15" s="10">
        <v>17.86</v>
      </c>
      <c r="D15" s="11">
        <v>19</v>
      </c>
      <c r="E15" s="10">
        <f t="shared" si="1"/>
        <v>4.2422802850356298</v>
      </c>
      <c r="F15" s="12">
        <v>44041</v>
      </c>
      <c r="G15" s="13">
        <f>SUM(Tabelle17[[#This Row],[Spritkosten]]/Tabelle17[[#This Row],[getankt]])</f>
        <v>1.0638297872340425</v>
      </c>
    </row>
    <row r="16" spans="1:7" s="7" customFormat="1" ht="11.25">
      <c r="A16" s="14">
        <v>5487</v>
      </c>
      <c r="B16" s="15">
        <f t="shared" si="0"/>
        <v>427</v>
      </c>
      <c r="C16" s="10">
        <v>16.059999999999999</v>
      </c>
      <c r="D16" s="11">
        <v>17.5</v>
      </c>
      <c r="E16" s="10">
        <f t="shared" si="1"/>
        <v>3.7611241217798597</v>
      </c>
      <c r="F16" s="12">
        <v>44044</v>
      </c>
      <c r="G16" s="13">
        <f>SUM(Tabelle17[[#This Row],[Spritkosten]]/Tabelle17[[#This Row],[getankt]])</f>
        <v>1.0896637608966377</v>
      </c>
    </row>
    <row r="17" spans="1:7" s="7" customFormat="1" ht="11.25">
      <c r="A17" s="14">
        <v>5947</v>
      </c>
      <c r="B17" s="15">
        <f t="shared" si="0"/>
        <v>460</v>
      </c>
      <c r="C17" s="10">
        <v>17.39</v>
      </c>
      <c r="D17" s="11">
        <v>18.5</v>
      </c>
      <c r="E17" s="10">
        <f t="shared" si="1"/>
        <v>3.7804347826086957</v>
      </c>
      <c r="F17" s="12">
        <v>44052</v>
      </c>
      <c r="G17" s="13">
        <f>SUM(Tabelle17[[#This Row],[Spritkosten]]/Tabelle17[[#This Row],[getankt]])</f>
        <v>1.0638297872340425</v>
      </c>
    </row>
    <row r="18" spans="1:7" s="7" customFormat="1" ht="11.25">
      <c r="A18" s="14">
        <v>6401</v>
      </c>
      <c r="B18" s="15">
        <f t="shared" si="0"/>
        <v>454</v>
      </c>
      <c r="C18" s="10">
        <v>18.89</v>
      </c>
      <c r="D18" s="11">
        <v>19.989999999999998</v>
      </c>
      <c r="E18" s="10">
        <f t="shared" si="1"/>
        <v>4.1607929515418505</v>
      </c>
      <c r="F18" s="12">
        <v>44061</v>
      </c>
      <c r="G18" s="13">
        <f>SUM(Tabelle17[[#This Row],[Spritkosten]]/Tabelle17[[#This Row],[getankt]])</f>
        <v>1.058231868713605</v>
      </c>
    </row>
    <row r="19" spans="1:7" s="7" customFormat="1" ht="11.25">
      <c r="A19" s="14">
        <v>6840</v>
      </c>
      <c r="B19" s="15">
        <f t="shared" si="0"/>
        <v>439</v>
      </c>
      <c r="C19" s="10">
        <v>16.68</v>
      </c>
      <c r="D19" s="11">
        <v>18</v>
      </c>
      <c r="E19" s="10">
        <f t="shared" si="1"/>
        <v>3.7995444191343966</v>
      </c>
      <c r="F19" s="12">
        <v>44070</v>
      </c>
      <c r="G19" s="13">
        <f>SUM(Tabelle17[[#This Row],[Spritkosten]]/Tabelle17[[#This Row],[getankt]])</f>
        <v>1.079136690647482</v>
      </c>
    </row>
    <row r="20" spans="1:7" s="7" customFormat="1" ht="11.25">
      <c r="A20" s="14">
        <v>7276</v>
      </c>
      <c r="B20" s="15">
        <f t="shared" si="0"/>
        <v>436</v>
      </c>
      <c r="C20" s="10">
        <v>17.29</v>
      </c>
      <c r="D20" s="11">
        <v>19</v>
      </c>
      <c r="E20" s="10">
        <f t="shared" si="1"/>
        <v>3.9655963302752291</v>
      </c>
      <c r="F20" s="12">
        <v>44083</v>
      </c>
      <c r="G20" s="13">
        <f>SUM(Tabelle17[[#This Row],[Spritkosten]]/Tabelle17[[#This Row],[getankt]])</f>
        <v>1.098901098901099</v>
      </c>
    </row>
    <row r="21" spans="1:7" s="7" customFormat="1" ht="11.25">
      <c r="A21" s="14">
        <v>7579</v>
      </c>
      <c r="B21" s="15">
        <f t="shared" si="0"/>
        <v>303</v>
      </c>
      <c r="C21" s="10">
        <v>12.4</v>
      </c>
      <c r="D21" s="11">
        <v>14</v>
      </c>
      <c r="E21" s="10">
        <f t="shared" si="1"/>
        <v>4.0924092409240931</v>
      </c>
      <c r="F21" s="12">
        <v>44086</v>
      </c>
      <c r="G21" s="13">
        <f>SUM(Tabelle17[[#This Row],[Spritkosten]]/Tabelle17[[#This Row],[getankt]])</f>
        <v>1.129032258064516</v>
      </c>
    </row>
    <row r="22" spans="1:7" s="7" customFormat="1" ht="11.25">
      <c r="A22" s="14">
        <v>7992</v>
      </c>
      <c r="B22" s="15">
        <f t="shared" si="0"/>
        <v>413</v>
      </c>
      <c r="C22" s="10">
        <v>15.94</v>
      </c>
      <c r="D22" s="11">
        <v>18</v>
      </c>
      <c r="E22" s="10">
        <f t="shared" si="1"/>
        <v>3.8595641646489107</v>
      </c>
      <c r="F22" s="12">
        <v>44089</v>
      </c>
      <c r="G22" s="13">
        <f>SUM(Tabelle17[[#This Row],[Spritkosten]]/Tabelle17[[#This Row],[getankt]])</f>
        <v>1.1292346298619824</v>
      </c>
    </row>
    <row r="23" spans="1:7" s="7" customFormat="1" ht="11.25">
      <c r="A23" s="14">
        <v>8433</v>
      </c>
      <c r="B23" s="15">
        <f t="shared" si="0"/>
        <v>441</v>
      </c>
      <c r="C23" s="10">
        <v>16.84</v>
      </c>
      <c r="D23" s="11">
        <v>18</v>
      </c>
      <c r="E23" s="10">
        <f t="shared" si="1"/>
        <v>3.81859410430839</v>
      </c>
      <c r="F23" s="12">
        <v>44093</v>
      </c>
      <c r="G23" s="13">
        <f>SUM(Tabelle17[[#This Row],[Spritkosten]]/Tabelle17[[#This Row],[getankt]])</f>
        <v>1.0688836104513064</v>
      </c>
    </row>
    <row r="24" spans="1:7" s="7" customFormat="1" ht="11.25">
      <c r="A24" s="14">
        <v>8739</v>
      </c>
      <c r="B24" s="15">
        <f t="shared" si="0"/>
        <v>306</v>
      </c>
      <c r="C24" s="10">
        <v>12.98</v>
      </c>
      <c r="D24" s="11">
        <v>14</v>
      </c>
      <c r="E24" s="10">
        <f t="shared" si="1"/>
        <v>4.2418300653594772</v>
      </c>
      <c r="F24" s="12">
        <v>44105</v>
      </c>
      <c r="G24" s="13">
        <f>SUM(Tabelle17[[#This Row],[Spritkosten]]/Tabelle17[[#This Row],[getankt]])</f>
        <v>1.078582434514638</v>
      </c>
    </row>
    <row r="25" spans="1:7" s="7" customFormat="1" ht="11.25">
      <c r="A25" s="14">
        <v>9184</v>
      </c>
      <c r="B25" s="15">
        <f t="shared" si="0"/>
        <v>445</v>
      </c>
      <c r="C25" s="10">
        <v>16.850000000000001</v>
      </c>
      <c r="D25" s="11">
        <v>18.82</v>
      </c>
      <c r="E25" s="10">
        <f t="shared" si="1"/>
        <v>3.7865168539325844</v>
      </c>
      <c r="F25" s="12">
        <v>44114</v>
      </c>
      <c r="G25" s="13">
        <f>SUM(Tabelle17[[#This Row],[Spritkosten]]/Tabelle17[[#This Row],[getankt]])</f>
        <v>1.1169139465875371</v>
      </c>
    </row>
    <row r="26" spans="1:7" s="7" customFormat="1" ht="11.25">
      <c r="A26" s="14">
        <v>9600</v>
      </c>
      <c r="B26" s="15">
        <f t="shared" si="0"/>
        <v>416</v>
      </c>
      <c r="C26" s="10">
        <v>17.05</v>
      </c>
      <c r="D26" s="11">
        <v>17.8</v>
      </c>
      <c r="E26" s="10">
        <f t="shared" si="1"/>
        <v>4.0985576923076925</v>
      </c>
      <c r="F26" s="12">
        <v>44127</v>
      </c>
      <c r="G26" s="13">
        <f>SUM(Tabelle17[[#This Row],[Spritkosten]]/Tabelle17[[#This Row],[getankt]])</f>
        <v>1.0439882697947214</v>
      </c>
    </row>
    <row r="27" spans="1:7" s="7" customFormat="1" ht="11.25">
      <c r="A27" s="14">
        <v>10042</v>
      </c>
      <c r="B27" s="15">
        <f t="shared" si="0"/>
        <v>442</v>
      </c>
      <c r="C27" s="10">
        <v>17.48</v>
      </c>
      <c r="D27" s="11">
        <v>18</v>
      </c>
      <c r="E27" s="10">
        <f t="shared" si="1"/>
        <v>3.9547511312217196</v>
      </c>
      <c r="F27" s="12">
        <v>44136</v>
      </c>
      <c r="G27" s="13">
        <f>SUM(Tabelle17[[#This Row],[Spritkosten]]/Tabelle17[[#This Row],[getankt]])</f>
        <v>1.0297482837528604</v>
      </c>
    </row>
    <row r="28" spans="1:7" s="7" customFormat="1" ht="11.25">
      <c r="A28" s="14">
        <v>10474</v>
      </c>
      <c r="B28" s="15">
        <f t="shared" si="0"/>
        <v>432</v>
      </c>
      <c r="C28" s="10">
        <v>17.02</v>
      </c>
      <c r="D28" s="11">
        <v>16.8</v>
      </c>
      <c r="E28" s="10">
        <f t="shared" si="1"/>
        <v>3.9398148148148149</v>
      </c>
      <c r="F28" s="12">
        <v>44143</v>
      </c>
      <c r="G28" s="13">
        <f>SUM(Tabelle17[[#This Row],[Spritkosten]]/Tabelle17[[#This Row],[getankt]])</f>
        <v>0.98707403055229148</v>
      </c>
    </row>
    <row r="29" spans="1:7" s="7" customFormat="1" ht="11.25">
      <c r="A29" s="14">
        <v>10878</v>
      </c>
      <c r="B29" s="15">
        <f t="shared" si="0"/>
        <v>404</v>
      </c>
      <c r="C29" s="10">
        <v>16</v>
      </c>
      <c r="D29" s="11">
        <v>20.46</v>
      </c>
      <c r="E29" s="10">
        <f t="shared" si="1"/>
        <v>3.9603960396039604</v>
      </c>
      <c r="F29" s="12">
        <v>44291</v>
      </c>
      <c r="G29" s="13">
        <f>SUM(Tabelle17[[#This Row],[Spritkosten]]/Tabelle17[[#This Row],[getankt]])</f>
        <v>1.2787500000000001</v>
      </c>
    </row>
    <row r="30" spans="1:7" s="7" customFormat="1" ht="11.25">
      <c r="A30" s="14">
        <v>11232</v>
      </c>
      <c r="B30" s="15">
        <f t="shared" si="0"/>
        <v>354</v>
      </c>
      <c r="C30" s="10">
        <v>15.8</v>
      </c>
      <c r="D30" s="11">
        <v>19.5</v>
      </c>
      <c r="E30" s="10">
        <f t="shared" si="1"/>
        <v>4.463276836158192</v>
      </c>
      <c r="F30" s="12">
        <v>44303</v>
      </c>
      <c r="G30" s="13">
        <f>SUM(Tabelle17[[#This Row],[Spritkosten]]/Tabelle17[[#This Row],[getankt]])</f>
        <v>1.2341772151898733</v>
      </c>
    </row>
    <row r="31" spans="1:7" s="7" customFormat="1" ht="11.25">
      <c r="A31" s="9">
        <v>11653</v>
      </c>
      <c r="B31" s="15">
        <f t="shared" si="0"/>
        <v>421</v>
      </c>
      <c r="C31" s="10">
        <v>17.09</v>
      </c>
      <c r="D31" s="11">
        <v>21</v>
      </c>
      <c r="E31" s="10">
        <f t="shared" si="1"/>
        <v>4.0593824228028508</v>
      </c>
      <c r="F31" s="12">
        <v>44315</v>
      </c>
      <c r="G31" s="13">
        <f>SUM(Tabelle17[[#This Row],[Spritkosten]]/Tabelle17[[#This Row],[getankt]])</f>
        <v>1.2287887653598595</v>
      </c>
    </row>
    <row r="32" spans="1:7" s="7" customFormat="1" ht="11.25">
      <c r="A32" s="14">
        <v>12020</v>
      </c>
      <c r="B32" s="15"/>
      <c r="C32" s="10"/>
      <c r="D32" s="11"/>
      <c r="E32" s="10"/>
      <c r="F32" s="16"/>
      <c r="G32" s="13"/>
    </row>
    <row r="33" spans="1:7" s="7" customFormat="1" ht="11.25">
      <c r="A33" s="14"/>
      <c r="B33" s="15"/>
      <c r="C33" s="10"/>
      <c r="D33" s="11"/>
      <c r="E33" s="10"/>
      <c r="F33" s="16"/>
      <c r="G33" s="13"/>
    </row>
    <row r="34" spans="1:7" s="7" customFormat="1" ht="11.25">
      <c r="A34" s="14"/>
      <c r="B34" s="15"/>
      <c r="C34" s="10"/>
      <c r="D34" s="11"/>
      <c r="E34" s="10"/>
      <c r="F34" s="17"/>
      <c r="G34" s="13"/>
    </row>
    <row r="35" spans="1:7" s="7" customFormat="1" ht="11.25">
      <c r="A35" s="14"/>
      <c r="B35" s="15"/>
      <c r="C35" s="9"/>
      <c r="D35" s="13"/>
      <c r="E35" s="10"/>
      <c r="F35" s="17"/>
      <c r="G35" s="13"/>
    </row>
    <row r="36" spans="1:7" s="7" customFormat="1" ht="11.25">
      <c r="A36" s="15">
        <f>SUM(B36)</f>
        <v>11653</v>
      </c>
      <c r="B36" s="15">
        <f>SUM(B3:B35)</f>
        <v>11653</v>
      </c>
      <c r="C36" s="18">
        <f>SUM(C3:C35)</f>
        <v>468.53000000000003</v>
      </c>
      <c r="D36" s="13">
        <f>SUM(D2:D35)</f>
        <v>531.05999999999995</v>
      </c>
      <c r="E36" s="10">
        <f>SUM(C36/B36*100)</f>
        <v>4.0206813696043939</v>
      </c>
      <c r="F36" s="19">
        <f ca="1">SUM(NOW())</f>
        <v>44327.841463888886</v>
      </c>
      <c r="G36" s="13">
        <f>SUM(Tabelle17[[#This Row],[Spritkosten]]/Tabelle17[[#This Row],[getankt]])</f>
        <v>1.1334599705461761</v>
      </c>
    </row>
  </sheetData>
  <printOptions gridLines="1"/>
  <pageMargins left="0.50902777777777797" right="0.51180555555555596" top="0.36875000000000002" bottom="0.40902777777777799" header="0.20902777777777801" footer="0.22916666666666699"/>
  <pageSetup paperSize="9" scale="90" orientation="portrait" horizontalDpi="300" verticalDpi="300" r:id="rId1"/>
  <headerFooter alignWithMargins="0">
    <oddFooter>&amp;CPagina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BMW R1250GS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 Huhmann</dc:creator>
  <cp:lastModifiedBy>Anton Huhmann</cp:lastModifiedBy>
  <dcterms:created xsi:type="dcterms:W3CDTF">2021-05-11T18:10:42Z</dcterms:created>
  <dcterms:modified xsi:type="dcterms:W3CDTF">2021-05-11T18:12:34Z</dcterms:modified>
</cp:coreProperties>
</file>